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<sst xmlns="http://schemas.openxmlformats.org/spreadsheetml/2006/main" count="433" uniqueCount="324">
  <si>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</si>
  <si>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</si>
  <si>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</si>
  <si>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</si>
  <si>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</si>
  <si>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</si>
  <si>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</si>
  <si>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</si>
  <si>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</si>
  <si>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</si>
  <si>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</si>
  <si>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</si>
  <si>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</si>
  <si>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</si>
  <si>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</si>
  <si>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</si>
  <si>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</si>
  <si>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</si>
  <si>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</si>
  <si>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</si>
  <si>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</si>
  <si>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</si>
  <si>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</si>
  <si>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</si>
  <si>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</si>
  <si>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</si>
  <si>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</si>
  <si>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</si>
  <si>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</si>
  <si>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</si>
  <si>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</si>
  <si>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</si>
  <si>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</si>
  <si>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</si>
  <si>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</si>
  <si>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</si>
  <si>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</si>
  <si>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</si>
  <si>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</si>
  <si>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</si>
  <si>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</si>
  <si>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</si>
  <si>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</si>
  <si>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</si>
  <si>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</si>
  <si>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</si>
  <si>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</si>
  <si>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</si>
  <si>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</si>
  <si>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</si>
  <si>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</si>
  <si>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</si>
  <si>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</si>
  <si>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</si>
  <si>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</si>
  <si>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</si>
  <si>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</si>
  <si>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</si>
  <si>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</si>
  <si>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</si>
  <si>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</si>
  <si>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</si>
  <si>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</si>
  <si>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</si>
  <si>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</si>
  <si>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</si>
  <si>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</si>
  <si>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</si>
  <si>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</si>
  <si>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</si>
  <si>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</si>
  <si>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</si>
  <si>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</si>
  <si>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</si>
  <si>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</si>
  <si>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</si>
  <si>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N/A</t>
  </si>
  <si>
    <t>CASH AND CASH EQUIVALENTS AT 1ST JANUARY</t>
  </si>
  <si>
    <t>b)</t>
  </si>
  <si>
    <t xml:space="preserve">(The Condensed Consolidated Statement of Changes in Equity should be read in 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</si>
  <si>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</si>
  <si>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</si>
  <si>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</si>
  <si>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</si>
  <si>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</si>
  <si>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</si>
  <si>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</si>
  <si>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</si>
  <si>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</si>
  <si>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</si>
  <si>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</si>
  <si>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</si>
  <si>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</si>
  <si>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</si>
  <si>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</si>
  <si>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</si>
  <si>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</si>
  <si>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</si>
  <si>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</si>
  <si>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</si>
  <si>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</si>
  <si>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</si>
  <si>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</si>
  <si>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</si>
  <si>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</si>
  <si>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</si>
  <si>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</si>
  <si>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</si>
  <si>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</si>
  <si>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</si>
  <si>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</si>
  <si>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</si>
  <si>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</si>
  <si>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</si>
  <si>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</si>
  <si>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</si>
  <si>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</si>
  <si>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</si>
  <si>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</si>
  <si>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</si>
  <si>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</si>
  <si>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Other income</t>
  </si>
  <si>
    <t>Payment of hire purchase liabilities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</si>
  <si>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</si>
  <si>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</si>
  <si>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</si>
  <si>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</si>
  <si>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</si>
  <si>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</si>
  <si>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</si>
  <si>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</si>
  <si>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</si>
  <si>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</si>
  <si>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</si>
  <si>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</si>
  <si>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</si>
  <si>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</si>
  <si>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 xml:space="preserve">     Secured - Term Loan</t>
  </si>
  <si>
    <t>Retirement benefit obligations</t>
  </si>
  <si>
    <t>Other Comprehensive Income, Net of Tax</t>
  </si>
  <si>
    <t>The business operations of the Group were not materially affected by any seasonal or cyclical factors during the</t>
  </si>
  <si>
    <t>current financial quarter.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</si>
  <si>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</si>
  <si>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</si>
  <si>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</si>
  <si>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</si>
  <si>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</si>
  <si>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</si>
  <si>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</si>
  <si>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The significant accounting policies and methods of computation adopted in this interim financial report are consistent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</si>
  <si>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</si>
  <si>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</si>
  <si>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</si>
  <si>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valuations of property, plant and equipment have been brought forward, without amendment from the previous</t>
  </si>
  <si>
    <t xml:space="preserve">annual financial statements. 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</si>
  <si>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</si>
  <si>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</si>
  <si>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</si>
  <si>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</si>
  <si>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</si>
  <si>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</si>
  <si>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</si>
  <si>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</si>
  <si>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</si>
  <si>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</si>
  <si>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</si>
  <si>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</si>
  <si>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</si>
  <si>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Capital Commitments</t>
  </si>
  <si>
    <t>Authorised and contracted for:-</t>
  </si>
  <si>
    <t xml:space="preserve">   Purchase of plant and machinery</t>
  </si>
  <si>
    <t>Term loan interest paid</t>
  </si>
  <si>
    <t>Repayment of term loan</t>
  </si>
  <si>
    <t>NET DECREASE IN CASH AND CASH EQUIVALENTS</t>
  </si>
  <si>
    <t>period by the weighted average number of ordinary shares in issue during the financial period.</t>
  </si>
  <si>
    <t xml:space="preserve">    Before Tax</t>
  </si>
  <si>
    <t xml:space="preserve">    Tax</t>
  </si>
  <si>
    <t>Total Comprehensive Income for the Period</t>
  </si>
  <si>
    <t>Equity Attributable To Owners Of The Company</t>
  </si>
  <si>
    <t xml:space="preserve">EQUITY </t>
  </si>
  <si>
    <t>Non-Controlling Interest</t>
  </si>
  <si>
    <t xml:space="preserve">      Non-Controlling Interest</t>
  </si>
  <si>
    <t>Attributable</t>
  </si>
  <si>
    <t>Of The</t>
  </si>
  <si>
    <t>Company</t>
  </si>
  <si>
    <t>Non-</t>
  </si>
  <si>
    <t>Controlling</t>
  </si>
  <si>
    <t>Interest</t>
  </si>
  <si>
    <t>Equity</t>
  </si>
  <si>
    <t xml:space="preserve">Total Comprehensive Income attributable to: </t>
  </si>
  <si>
    <t>Diluted earnings per share of the Group is calculated by dividing the net profit attributable for the financial period by</t>
  </si>
  <si>
    <t>the adjusted weighted average number of ordinary shares in issue and issuable during the financial period.</t>
  </si>
  <si>
    <t>Net profit for the period (RM'000)</t>
  </si>
  <si>
    <t xml:space="preserve">Diluted earnings per share (sen) </t>
  </si>
  <si>
    <t>31/03/2017</t>
  </si>
  <si>
    <t>Term loan (secured)</t>
  </si>
  <si>
    <t xml:space="preserve">3 months </t>
  </si>
  <si>
    <t>ended 31-03-2017</t>
  </si>
  <si>
    <t>Balance at 01-01-2017</t>
  </si>
  <si>
    <t>Balance at 31-03-2017</t>
  </si>
  <si>
    <t>3 months</t>
  </si>
  <si>
    <t>CASH AND CASH EQUIVALENTS AT 31ST MARCH</t>
  </si>
  <si>
    <t>The adoption of the above amendments to MFRSs does not have any significant impact on the interim financial report</t>
  </si>
  <si>
    <t>upon their initial application.</t>
  </si>
  <si>
    <t>There was no change in the composition of the Group during the current financial year to-date.</t>
  </si>
  <si>
    <t>On 17 April 2017, the Company announced that the Company has on 14 April 2017 entered into a Memorandum of</t>
  </si>
  <si>
    <t>Understanding ("MOU") with China Western Power International Pte Ltd ("China Western Power") and Sichuan No. 2</t>
  </si>
  <si>
    <t>intention to set up a Municipal Waste to Energy Plant ("WtE Plant") with a capacity of not less than 1,000 tons/day</t>
  </si>
  <si>
    <t>in the State of Melaka, Malaysia ("the Power Generation Project"), subject to approval of the relevant authorities.</t>
  </si>
  <si>
    <t>To Owners</t>
  </si>
  <si>
    <t>Decrease in other payables and accruals</t>
  </si>
  <si>
    <t>Cash used in operations</t>
  </si>
  <si>
    <t>Net cash used in operating activities</t>
  </si>
  <si>
    <t>Electric Power Construction Company ("Sicuan Power") at Chengdu, The People's Republic of China, with the</t>
  </si>
  <si>
    <t>As At 31 March 2018</t>
  </si>
  <si>
    <t>31/03/2018</t>
  </si>
  <si>
    <t>31/12/2017</t>
  </si>
  <si>
    <t>Annual Financial Report for the year ended 31 December 2017)</t>
  </si>
  <si>
    <t>Interim Report for the Quarter ended 31 March 2018</t>
  </si>
  <si>
    <t xml:space="preserve">     Annual Financial Report for the year ended 31 December 2017)</t>
  </si>
  <si>
    <t>For the 3 Months Ended 31 March 2018</t>
  </si>
  <si>
    <t>ended 31-03-2018</t>
  </si>
  <si>
    <t>Balance at 01-01-2018</t>
  </si>
  <si>
    <t>Balance at 31-03-2018</t>
  </si>
  <si>
    <t>Effect of change to no par value shares</t>
  </si>
  <si>
    <t xml:space="preserve">   on 31-01-2017</t>
  </si>
  <si>
    <t>Total Comprehensive Inocme for the period</t>
  </si>
  <si>
    <t>conjunction with the Annual Financial Report for the year ended 31 December 2017.)</t>
  </si>
  <si>
    <t>Interim Report for the First Quarter Ended 31 March 2018</t>
  </si>
  <si>
    <t>annual audited financial statements for the year ended 31 December 2017.</t>
  </si>
  <si>
    <t>with those adopted for the annual audited financial statements for the year ended 31 December 2017, except for the</t>
  </si>
  <si>
    <t>Save as disclosed below, the Group has no other capital commitments as at 31 March 2018:-</t>
  </si>
  <si>
    <t>the raw materials are now available. However, the global economic conditions in 2018 are expected to remain</t>
  </si>
  <si>
    <t>There were no other issuances, cancellations, repurchases, resale and repayments of debt and equity securities</t>
  </si>
  <si>
    <t>during the current financial quarter.</t>
  </si>
  <si>
    <t>Changes</t>
  </si>
  <si>
    <t>Cumulative Period</t>
  </si>
  <si>
    <t>Current Year Quarter</t>
  </si>
  <si>
    <t>Preceding Year Corresponding Quarter</t>
  </si>
  <si>
    <t>Current        Year              To-date</t>
  </si>
  <si>
    <t>Preceding Year Corresponding Period</t>
  </si>
  <si>
    <t>%</t>
  </si>
  <si>
    <t xml:space="preserve">(Loss)/Profit Before  </t>
  </si>
  <si>
    <t xml:space="preserve">   Interest and Tax</t>
  </si>
  <si>
    <t>(Loss)/Profit Before Tax</t>
  </si>
  <si>
    <t>(Loss)/Profit After Tax</t>
  </si>
  <si>
    <t>(Loss)/Profit Attributable</t>
  </si>
  <si>
    <t xml:space="preserve">   to Ordinary Equity</t>
  </si>
  <si>
    <t xml:space="preserve">   Holders of the Parent</t>
  </si>
  <si>
    <t>Current Quarter</t>
  </si>
  <si>
    <t>Immediate Preceding Quarter</t>
  </si>
  <si>
    <t>Under provision in prior year</t>
  </si>
  <si>
    <t>Pursuant thereto, on 27 November 2017, the Company announced that BTM Western Power Green Energy Sdn Bhd</t>
  </si>
  <si>
    <t>("BTMWP") has on 26 November 2017 entered into a Heads of Agreement ("HOA") with SEPCO Electric Power</t>
  </si>
  <si>
    <t>Construction Corporation ("SEPCO") with the intention to award the Engineering, Procurement, Construction,</t>
  </si>
  <si>
    <t>Total Group borrowings are as follows :-</t>
  </si>
  <si>
    <t>(Loss)/Earnings per Ordinary Share</t>
  </si>
  <si>
    <t>Basic (loss)/earnings per share</t>
  </si>
  <si>
    <t>Basic (loss)/earnings per share of the Group is calculated by dividing the net (loss)/profit attributable for the financial</t>
  </si>
  <si>
    <t>Net (loss)/profit for the period (RM'000)</t>
  </si>
  <si>
    <t>Basic (loss)/earnings per share (sen)</t>
  </si>
  <si>
    <t>Diluted earnings per share</t>
  </si>
  <si>
    <t xml:space="preserve">Weighted average number of ordinary shares in </t>
  </si>
  <si>
    <t>issue ('000)</t>
  </si>
  <si>
    <t>Effect of dilution from assumed exercise of</t>
  </si>
  <si>
    <t>Warrants 2014/2024</t>
  </si>
  <si>
    <t xml:space="preserve">Adjusted weighted average number of ordinary </t>
  </si>
  <si>
    <t>shares in issue and issueable ('000)</t>
  </si>
  <si>
    <t>The effect on the loss per share of the assumed exercise of the Warrants for the current financial quarter and year to</t>
  </si>
  <si>
    <t>date is anti-dilutive and hence, the diluted loss per share for the current financial quarter and year to date has not</t>
  </si>
  <si>
    <t>been presented.</t>
  </si>
  <si>
    <t>(Loss)/Profit Before Taxation</t>
  </si>
  <si>
    <t>(Loss)/Profit before taxation is stated after crediting/(charging):-</t>
  </si>
  <si>
    <t>During the current financial quarter, the contributed share capital of the Company was increased from RM26,560,988</t>
  </si>
  <si>
    <t>to RM28,287,856 as a result of the issuance of 7,849,400 new ordinary shares at an issue price of RM0.22 per share</t>
  </si>
  <si>
    <t>pursuant to the private placement exercise of the Company.</t>
  </si>
  <si>
    <t>The Group activities are primarily conducted within a single industry segement comprising the logging, sawmilling,</t>
  </si>
  <si>
    <t>trading in sawn timbers, plywood and logs, timber moulding and manufacturing of finger-jointed timber and wood</t>
  </si>
  <si>
    <t>pellet and its operations are located wholly in Malaysia. Accordingly, segmental information reporting is not relevant</t>
  </si>
  <si>
    <t>in the context of the Group.</t>
  </si>
  <si>
    <t>Individual Period            (1st Quarter)</t>
  </si>
  <si>
    <t>adoption of the following new MFRSs and amendments to MFRSs and IC Interpretations issued by the Malaysian</t>
  </si>
  <si>
    <t>Accounting Standards Board ("MASB") which are applicable to its financial statements:</t>
  </si>
  <si>
    <t>MFRS 9 - Financial Instruments (IFRS 9 issued in July 2014)</t>
  </si>
  <si>
    <t>MFRS 15 - Revenue from Contracts with Customers</t>
  </si>
  <si>
    <t>Clarifications to MFRS 15 - Revenue from Contracts with Customers</t>
  </si>
  <si>
    <t xml:space="preserve">Amendments to MFRS 2 - Classification and Measurement of Share-Based Payment Transactions </t>
  </si>
  <si>
    <t>Amendments to MFRS 128 - Investments in Associates and Joint Ventures Classified as "Annual Improvements to</t>
  </si>
  <si>
    <t xml:space="preserve">                                            MFRSs 2014 - 2016 Cycle"</t>
  </si>
  <si>
    <t>Amendments to MFRS 140 - Transfers of Investment Property</t>
  </si>
  <si>
    <t>IC Interpretation 22, Foreign Currency Transactions and Advance Consideration</t>
  </si>
  <si>
    <t>Issuance of new shares</t>
  </si>
  <si>
    <t>The Company has contingent liabilities of RM3.87 million in respect of a guarantee to a financial instituition for credit</t>
  </si>
  <si>
    <t>For the first financial quarter under review, the Group recorded turnover of RM3.62 million, an increase of 15.71% over</t>
  </si>
  <si>
    <t>the corresponding period last year. The Group recorded a pre-tax loss of RM426,000 as compared to a pre-tax profit</t>
  </si>
  <si>
    <t>of RM102,000 in the corresponding period last year mainly due to higher operating overhead from its manufacturing</t>
  </si>
  <si>
    <t>operations during the current financial quarter.</t>
  </si>
  <si>
    <t>For the quarter ended 31 March 2018, the Group recorded a pre-tax loss of RM426,000 as compared to a pre-tax</t>
  </si>
  <si>
    <t>Commission with Finance ("EPC+F") contract to SEPCO for the developing of the Power Generation Project. On 23</t>
  </si>
  <si>
    <t>May 2018, the Company announced that BTMWP has received a letter dated 3 May 2018 from Jabatan Pengurusan</t>
  </si>
  <si>
    <t>Sisa Pepejal Negara ("JPSPN") informing that JPSPN is not able to consider BTMWP's application for setting up a</t>
  </si>
  <si>
    <t>Municipal Solid Waste-to-Energy Generation Plant in the State of Melaka.</t>
  </si>
  <si>
    <t>loss of RM1.95 million in the previous quarter ended 31 December 2017, mainly due to higher revenue and lower</t>
  </si>
  <si>
    <t>operating overhead during the current financial quarter.</t>
  </si>
  <si>
    <t>Issuance of shares, net of expenses</t>
  </si>
  <si>
    <t>(Loss)/Profit before taxation</t>
  </si>
  <si>
    <t>Operating profit before working capital changes</t>
  </si>
  <si>
    <t>Increase in inventories</t>
  </si>
  <si>
    <t>Increase in trade receivables</t>
  </si>
  <si>
    <t>Increase in other receivables, deposits &amp; prepayments</t>
  </si>
  <si>
    <t>Increase/(decrease) in trade payables</t>
  </si>
  <si>
    <t>Increase in amount due to directors</t>
  </si>
  <si>
    <t>Net cash generated from/(used in) financing activities</t>
  </si>
  <si>
    <t>Total Comprehensive Loss for the period</t>
  </si>
  <si>
    <t>(Loss)/Profit From Operations</t>
  </si>
  <si>
    <t>(Loss)/Profit From Ordinary Activities</t>
  </si>
  <si>
    <t>(Loss)/Profit From Ordinary Activities After</t>
  </si>
  <si>
    <t xml:space="preserve">(Loss)/Profit attributable to: </t>
  </si>
  <si>
    <t>(Loss)/Earnings Per Share (sen)</t>
  </si>
  <si>
    <t>Loss Before Interest and Tax</t>
  </si>
  <si>
    <t>Loss Before Tax</t>
  </si>
  <si>
    <t>Loss After Tax</t>
  </si>
  <si>
    <t>Loss Attributable to Ordinary Equity Holders of the Parent</t>
  </si>
  <si>
    <t>DATED:31 May 2018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</si>
</sst>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37" fontId="0" fillId="0" borderId="14" xfId="0" applyNumberFormat="1" applyFont="1" applyBorder="1" applyAlignment="1">
      <alignment/>
    </xf>
    <xf numFmtId="15" fontId="3" fillId="0" borderId="0" xfId="0" applyNumberFormat="1" applyFont="1" applyAlignment="1" quotePrefix="1">
      <alignment horizontal="left"/>
    </xf>
    <xf numFmtId="37" fontId="6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>
      <alignment/>
    </xf>
    <xf numFmtId="37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14" fontId="0" fillId="0" borderId="2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0" fillId="0" borderId="0" xfId="45" applyNumberFormat="1" applyFont="1" applyAlignment="1">
      <alignment/>
    </xf>
    <xf numFmtId="37" fontId="0" fillId="0" borderId="15" xfId="4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45" applyNumberFormat="1" applyFont="1" applyFill="1" applyAlignment="1">
      <alignment/>
    </xf>
    <xf numFmtId="37" fontId="0" fillId="0" borderId="0" xfId="45" applyNumberFormat="1" applyFont="1" applyBorder="1" applyAlignment="1">
      <alignment/>
    </xf>
    <xf numFmtId="37" fontId="0" fillId="0" borderId="16" xfId="45" applyNumberFormat="1" applyFon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179" fontId="0" fillId="0" borderId="0" xfId="45" applyNumberFormat="1" applyFont="1" applyBorder="1" applyAlignment="1">
      <alignment/>
    </xf>
    <xf numFmtId="179" fontId="0" fillId="0" borderId="0" xfId="45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106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214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215</v>
      </c>
      <c r="E8" s="8"/>
      <c r="F8" s="16" t="s">
        <v>216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80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81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82</v>
      </c>
      <c r="C14" s="20"/>
      <c r="D14" s="21">
        <v>30200</v>
      </c>
      <c r="E14" s="24"/>
      <c r="F14" s="21">
        <v>30452</v>
      </c>
      <c r="G14" s="20"/>
      <c r="H14" s="20"/>
      <c r="I14" s="20"/>
      <c r="J14" s="19"/>
    </row>
    <row r="15" spans="1:9" ht="14.25">
      <c r="A15" s="2"/>
      <c r="B15" s="2" t="s">
        <v>99</v>
      </c>
      <c r="C15" s="20"/>
      <c r="D15" s="23">
        <v>353</v>
      </c>
      <c r="E15" s="24"/>
      <c r="F15" s="23">
        <v>363</v>
      </c>
      <c r="G15" s="20"/>
      <c r="H15" s="20"/>
      <c r="I15" s="2"/>
    </row>
    <row r="16" spans="1:9" ht="15">
      <c r="A16" s="2"/>
      <c r="B16" s="7" t="s">
        <v>83</v>
      </c>
      <c r="C16" s="20"/>
      <c r="D16" s="58">
        <f>SUM(D14:D15)</f>
        <v>30553</v>
      </c>
      <c r="E16" s="24"/>
      <c r="F16" s="58">
        <f>SUM(F14:F15)</f>
        <v>30815</v>
      </c>
      <c r="G16" s="20"/>
      <c r="H16" s="20"/>
      <c r="I16" s="2"/>
    </row>
    <row r="17" spans="1:9" ht="9.75" customHeight="1">
      <c r="A17" s="2"/>
      <c r="B17" s="2"/>
      <c r="C17" s="20"/>
      <c r="D17" s="24"/>
      <c r="E17" s="24"/>
      <c r="F17" s="24"/>
      <c r="G17" s="20"/>
      <c r="H17" s="2"/>
      <c r="I17" s="2"/>
    </row>
    <row r="18" spans="1:9" ht="15">
      <c r="A18" s="7" t="s">
        <v>84</v>
      </c>
      <c r="B18" s="2"/>
      <c r="C18" s="20"/>
      <c r="D18" s="24"/>
      <c r="E18" s="24"/>
      <c r="F18" s="24"/>
      <c r="G18" s="20"/>
      <c r="H18" s="2"/>
      <c r="I18" s="2"/>
    </row>
    <row r="19" spans="1:9" ht="14.25">
      <c r="A19" s="2"/>
      <c r="B19" s="2" t="s">
        <v>6</v>
      </c>
      <c r="C19" s="20"/>
      <c r="D19" s="21">
        <v>8320</v>
      </c>
      <c r="E19" s="24"/>
      <c r="F19" s="21">
        <v>7243</v>
      </c>
      <c r="G19" s="20"/>
      <c r="H19" s="20"/>
      <c r="I19" s="20"/>
    </row>
    <row r="20" spans="1:9" ht="14.25">
      <c r="A20" s="2"/>
      <c r="B20" s="2" t="s">
        <v>7</v>
      </c>
      <c r="C20" s="20"/>
      <c r="D20" s="22">
        <v>1590</v>
      </c>
      <c r="E20" s="24"/>
      <c r="F20" s="22">
        <v>1294</v>
      </c>
      <c r="G20" s="20"/>
      <c r="H20" s="20"/>
      <c r="I20" s="20"/>
    </row>
    <row r="21" spans="1:9" ht="14.25">
      <c r="A21" s="2"/>
      <c r="B21" s="2" t="s">
        <v>127</v>
      </c>
      <c r="C21" s="20"/>
      <c r="D21" s="22">
        <v>1071</v>
      </c>
      <c r="E21" s="24"/>
      <c r="F21" s="22">
        <v>678</v>
      </c>
      <c r="G21" s="20"/>
      <c r="H21" s="20"/>
      <c r="I21" s="20"/>
    </row>
    <row r="22" spans="1:9" ht="14.25">
      <c r="A22" s="2"/>
      <c r="B22" s="2" t="s">
        <v>128</v>
      </c>
      <c r="C22" s="20"/>
      <c r="D22" s="22">
        <v>220</v>
      </c>
      <c r="E22" s="24"/>
      <c r="F22" s="22">
        <v>219</v>
      </c>
      <c r="G22" s="20"/>
      <c r="H22" s="2"/>
      <c r="I22" s="2"/>
    </row>
    <row r="23" spans="1:9" ht="14.25">
      <c r="A23" s="2"/>
      <c r="B23" s="2" t="s">
        <v>8</v>
      </c>
      <c r="C23" s="20"/>
      <c r="D23" s="23">
        <v>747</v>
      </c>
      <c r="E23" s="24"/>
      <c r="F23" s="23">
        <v>767</v>
      </c>
      <c r="G23" s="20"/>
      <c r="H23" s="20"/>
      <c r="I23" s="2"/>
    </row>
    <row r="24" spans="1:9" ht="15">
      <c r="A24" s="2"/>
      <c r="B24" s="7" t="s">
        <v>86</v>
      </c>
      <c r="C24" s="20"/>
      <c r="D24" s="58">
        <f>SUM(D19:D23)</f>
        <v>11948</v>
      </c>
      <c r="E24" s="24"/>
      <c r="F24" s="58">
        <f>SUM(F19:F23)</f>
        <v>10201</v>
      </c>
      <c r="G24" s="20"/>
      <c r="H24" s="2"/>
      <c r="I24" s="2"/>
    </row>
    <row r="25" spans="1:9" ht="9.75" customHeight="1">
      <c r="A25" s="2"/>
      <c r="B25" s="7"/>
      <c r="C25" s="20"/>
      <c r="D25" s="58"/>
      <c r="E25" s="24"/>
      <c r="F25" s="58"/>
      <c r="G25" s="20"/>
      <c r="H25" s="2"/>
      <c r="I25" s="2"/>
    </row>
    <row r="26" spans="1:9" ht="15.75" thickBot="1">
      <c r="A26" s="7" t="s">
        <v>87</v>
      </c>
      <c r="B26" s="7"/>
      <c r="C26" s="20"/>
      <c r="D26" s="57">
        <f>+D16+D24</f>
        <v>42501</v>
      </c>
      <c r="E26" s="24"/>
      <c r="F26" s="57">
        <f>+F16+F24</f>
        <v>41016</v>
      </c>
      <c r="G26" s="20"/>
      <c r="H26" s="2"/>
      <c r="I26" s="2"/>
    </row>
    <row r="27" spans="1:9" ht="9.75" customHeight="1" thickTop="1">
      <c r="A27" s="2"/>
      <c r="B27" s="7"/>
      <c r="C27" s="20"/>
      <c r="D27" s="24"/>
      <c r="E27" s="24"/>
      <c r="F27" s="24"/>
      <c r="G27" s="20"/>
      <c r="H27" s="2"/>
      <c r="I27" s="2"/>
    </row>
    <row r="28" spans="1:9" ht="15">
      <c r="A28" s="7" t="s">
        <v>88</v>
      </c>
      <c r="B28" s="7"/>
      <c r="C28" s="20"/>
      <c r="D28" s="24"/>
      <c r="E28" s="24"/>
      <c r="F28" s="24"/>
      <c r="G28" s="20"/>
      <c r="H28" s="2"/>
      <c r="I28" s="2"/>
    </row>
    <row r="29" spans="1:9" ht="9.75" customHeight="1">
      <c r="A29" s="2"/>
      <c r="B29" s="7"/>
      <c r="C29" s="20"/>
      <c r="D29" s="24"/>
      <c r="E29" s="24"/>
      <c r="F29" s="24"/>
      <c r="G29" s="20"/>
      <c r="H29" s="2"/>
      <c r="I29" s="2"/>
    </row>
    <row r="30" spans="1:9" ht="15">
      <c r="A30" s="7" t="s">
        <v>179</v>
      </c>
      <c r="B30" s="7"/>
      <c r="C30" s="20"/>
      <c r="D30" s="24"/>
      <c r="E30" s="24"/>
      <c r="F30" s="24"/>
      <c r="G30" s="20"/>
      <c r="H30" s="2"/>
      <c r="I30" s="2"/>
    </row>
    <row r="31" spans="1:9" ht="9.75" customHeight="1">
      <c r="A31" s="2"/>
      <c r="B31" s="7"/>
      <c r="C31" s="20"/>
      <c r="D31" s="24"/>
      <c r="E31" s="20"/>
      <c r="F31" s="24"/>
      <c r="G31" s="20"/>
      <c r="H31" s="2"/>
      <c r="I31" s="2"/>
    </row>
    <row r="32" spans="1:9" ht="14.25">
      <c r="A32" s="2"/>
      <c r="B32" s="2" t="s">
        <v>90</v>
      </c>
      <c r="C32" s="20"/>
      <c r="D32" s="21">
        <v>28288</v>
      </c>
      <c r="E32" s="20"/>
      <c r="F32" s="21">
        <v>26561</v>
      </c>
      <c r="G32" s="20"/>
      <c r="H32" s="20"/>
      <c r="I32" s="2"/>
    </row>
    <row r="33" spans="1:9" ht="14.25">
      <c r="A33" s="2"/>
      <c r="B33" s="2" t="s">
        <v>89</v>
      </c>
      <c r="C33" s="20"/>
      <c r="D33" s="22">
        <v>19025</v>
      </c>
      <c r="E33" s="20"/>
      <c r="F33" s="22">
        <v>19025</v>
      </c>
      <c r="G33" s="20"/>
      <c r="H33" s="20"/>
      <c r="I33" s="2"/>
    </row>
    <row r="34" spans="1:9" ht="14.25">
      <c r="A34" s="2"/>
      <c r="B34" s="2" t="s">
        <v>129</v>
      </c>
      <c r="C34" s="20"/>
      <c r="D34" s="22">
        <v>532</v>
      </c>
      <c r="E34" s="20"/>
      <c r="F34" s="22">
        <v>532</v>
      </c>
      <c r="G34" s="20"/>
      <c r="H34" s="20"/>
      <c r="I34" s="2"/>
    </row>
    <row r="35" spans="1:9" ht="14.25">
      <c r="A35" s="2"/>
      <c r="B35" s="2" t="s">
        <v>134</v>
      </c>
      <c r="C35" s="20"/>
      <c r="D35" s="22">
        <v>3602</v>
      </c>
      <c r="E35" s="20"/>
      <c r="F35" s="22">
        <v>3602</v>
      </c>
      <c r="G35" s="20"/>
      <c r="H35" s="20"/>
      <c r="I35" s="2"/>
    </row>
    <row r="36" spans="1:9" ht="14.25">
      <c r="A36" s="2"/>
      <c r="B36" s="2" t="s">
        <v>91</v>
      </c>
      <c r="C36" s="20"/>
      <c r="D36" s="23">
        <f>+Equity!O23</f>
        <v>-21279</v>
      </c>
      <c r="E36" s="20"/>
      <c r="F36" s="23">
        <v>-20853</v>
      </c>
      <c r="G36" s="20"/>
      <c r="H36" s="2"/>
      <c r="I36" s="2"/>
    </row>
    <row r="37" spans="1:9" ht="15">
      <c r="A37" s="7"/>
      <c r="B37" s="7" t="s">
        <v>178</v>
      </c>
      <c r="C37" s="20"/>
      <c r="D37" s="58">
        <f>SUM(D32:D36)</f>
        <v>30168</v>
      </c>
      <c r="E37" s="20"/>
      <c r="F37" s="58">
        <f>SUM(F32:F36)</f>
        <v>28867</v>
      </c>
      <c r="G37" s="20"/>
      <c r="H37" s="2"/>
      <c r="I37" s="2"/>
    </row>
    <row r="38" spans="1:9" ht="15">
      <c r="A38" s="7"/>
      <c r="B38" s="7" t="s">
        <v>180</v>
      </c>
      <c r="C38" s="20"/>
      <c r="D38" s="58">
        <f>+Equity!S23</f>
        <v>-7</v>
      </c>
      <c r="E38" s="20"/>
      <c r="F38" s="58">
        <v>-7</v>
      </c>
      <c r="G38" s="20"/>
      <c r="H38" s="2"/>
      <c r="I38" s="2"/>
    </row>
    <row r="39" spans="1:9" ht="9.75" customHeight="1">
      <c r="A39" s="7"/>
      <c r="B39" s="7"/>
      <c r="C39" s="20"/>
      <c r="D39" s="87"/>
      <c r="E39" s="20"/>
      <c r="F39" s="87"/>
      <c r="G39" s="20"/>
      <c r="H39" s="2"/>
      <c r="I39" s="2"/>
    </row>
    <row r="40" spans="1:9" ht="15">
      <c r="A40" s="7" t="s">
        <v>92</v>
      </c>
      <c r="B40" s="7"/>
      <c r="C40" s="20"/>
      <c r="D40" s="58">
        <f>SUM(D37:D39)</f>
        <v>30161</v>
      </c>
      <c r="E40" s="20"/>
      <c r="F40" s="58">
        <f>SUM(F37:F39)</f>
        <v>28860</v>
      </c>
      <c r="G40" s="20"/>
      <c r="H40" s="2"/>
      <c r="I40" s="2"/>
    </row>
    <row r="41" spans="1:9" ht="9.75" customHeight="1">
      <c r="A41" s="2"/>
      <c r="B41" s="2"/>
      <c r="C41" s="20"/>
      <c r="D41" s="24"/>
      <c r="E41" s="20"/>
      <c r="F41" s="24"/>
      <c r="G41" s="20"/>
      <c r="H41" s="2"/>
      <c r="I41" s="2"/>
    </row>
    <row r="42" spans="1:9" ht="15">
      <c r="A42" s="7" t="s">
        <v>93</v>
      </c>
      <c r="B42" s="2"/>
      <c r="C42" s="20"/>
      <c r="D42" s="24"/>
      <c r="E42" s="20"/>
      <c r="F42" s="24"/>
      <c r="G42" s="20"/>
      <c r="H42" s="2"/>
      <c r="I42" s="2"/>
    </row>
    <row r="43" spans="1:9" ht="14.25">
      <c r="A43" s="2"/>
      <c r="B43" s="2" t="s">
        <v>138</v>
      </c>
      <c r="C43" s="20"/>
      <c r="D43" s="21">
        <v>2050</v>
      </c>
      <c r="E43" s="20"/>
      <c r="F43" s="21">
        <v>1985</v>
      </c>
      <c r="G43" s="20"/>
      <c r="H43" s="20"/>
      <c r="I43" s="2"/>
    </row>
    <row r="44" spans="1:9" ht="14.25">
      <c r="A44" s="2"/>
      <c r="B44" s="2" t="s">
        <v>195</v>
      </c>
      <c r="C44" s="20"/>
      <c r="D44" s="22">
        <v>2674</v>
      </c>
      <c r="E44" s="20"/>
      <c r="F44" s="22">
        <v>2939</v>
      </c>
      <c r="G44" s="20"/>
      <c r="H44" s="20"/>
      <c r="I44" s="2"/>
    </row>
    <row r="45" spans="1:9" ht="14.25">
      <c r="A45" s="2"/>
      <c r="B45" s="2" t="s">
        <v>117</v>
      </c>
      <c r="C45" s="20"/>
      <c r="D45" s="22">
        <v>0</v>
      </c>
      <c r="E45" s="20"/>
      <c r="F45" s="22">
        <v>6</v>
      </c>
      <c r="G45" s="20"/>
      <c r="H45" s="20"/>
      <c r="I45" s="2"/>
    </row>
    <row r="46" spans="1:9" ht="14.25">
      <c r="A46" s="2"/>
      <c r="B46" s="2" t="s">
        <v>51</v>
      </c>
      <c r="C46" s="20"/>
      <c r="D46" s="23">
        <v>192</v>
      </c>
      <c r="E46" s="20"/>
      <c r="F46" s="23">
        <v>192</v>
      </c>
      <c r="G46" s="20"/>
      <c r="H46" s="20"/>
      <c r="I46" s="2"/>
    </row>
    <row r="47" spans="1:9" ht="15">
      <c r="A47" s="2"/>
      <c r="B47" s="7" t="s">
        <v>94</v>
      </c>
      <c r="C47" s="20"/>
      <c r="D47" s="58">
        <f>SUM(D43:D46)</f>
        <v>4916</v>
      </c>
      <c r="E47" s="20"/>
      <c r="F47" s="58">
        <f>SUM(F43:F46)</f>
        <v>5122</v>
      </c>
      <c r="G47" s="20"/>
      <c r="H47" s="2"/>
      <c r="I47" s="2"/>
    </row>
    <row r="48" spans="1:9" ht="9.75" customHeight="1">
      <c r="A48" s="2"/>
      <c r="B48" s="2"/>
      <c r="C48" s="20"/>
      <c r="D48" s="20"/>
      <c r="E48" s="20"/>
      <c r="F48" s="20"/>
      <c r="G48" s="20"/>
      <c r="H48" s="2"/>
      <c r="I48" s="2"/>
    </row>
    <row r="49" spans="1:9" ht="15">
      <c r="A49" s="7" t="s">
        <v>95</v>
      </c>
      <c r="B49" s="2"/>
      <c r="C49" s="20"/>
      <c r="D49" s="20"/>
      <c r="E49" s="20"/>
      <c r="F49" s="20"/>
      <c r="G49" s="20"/>
      <c r="H49" s="2"/>
      <c r="I49" s="2"/>
    </row>
    <row r="50" spans="1:9" ht="14.25">
      <c r="A50" s="2"/>
      <c r="B50" s="2" t="s">
        <v>9</v>
      </c>
      <c r="C50" s="20"/>
      <c r="D50" s="21">
        <v>2865</v>
      </c>
      <c r="E50" s="20"/>
      <c r="F50" s="21">
        <v>2433</v>
      </c>
      <c r="G50" s="20"/>
      <c r="H50" s="20"/>
      <c r="I50" s="20"/>
    </row>
    <row r="51" spans="1:9" ht="14.25">
      <c r="A51" s="2"/>
      <c r="B51" s="2" t="s">
        <v>10</v>
      </c>
      <c r="C51" s="20"/>
      <c r="D51" s="22">
        <v>1606</v>
      </c>
      <c r="E51" s="20"/>
      <c r="F51" s="22">
        <v>1891</v>
      </c>
      <c r="G51" s="20"/>
      <c r="H51" s="20"/>
      <c r="I51" s="20"/>
    </row>
    <row r="52" spans="1:9" ht="14.25">
      <c r="A52" s="2"/>
      <c r="B52" s="2" t="s">
        <v>195</v>
      </c>
      <c r="C52" s="20"/>
      <c r="D52" s="22">
        <v>1196</v>
      </c>
      <c r="E52" s="20"/>
      <c r="F52" s="22">
        <v>1215</v>
      </c>
      <c r="G52" s="20"/>
      <c r="H52" s="20"/>
      <c r="I52" s="20"/>
    </row>
    <row r="53" spans="1:9" ht="14.25">
      <c r="A53" s="2"/>
      <c r="B53" s="2" t="s">
        <v>120</v>
      </c>
      <c r="C53" s="20"/>
      <c r="D53" s="22">
        <v>1730</v>
      </c>
      <c r="E53" s="20"/>
      <c r="F53" s="22">
        <v>1468</v>
      </c>
      <c r="G53" s="20"/>
      <c r="H53" s="20"/>
      <c r="I53" s="2"/>
    </row>
    <row r="54" spans="1:9" ht="14.25">
      <c r="A54" s="2"/>
      <c r="B54" s="2" t="s">
        <v>117</v>
      </c>
      <c r="C54" s="20"/>
      <c r="D54" s="22">
        <v>25</v>
      </c>
      <c r="E54" s="20"/>
      <c r="F54" s="22">
        <v>25</v>
      </c>
      <c r="G54" s="20"/>
      <c r="H54" s="20"/>
      <c r="I54" s="2"/>
    </row>
    <row r="55" spans="1:9" ht="14.25">
      <c r="A55" s="2"/>
      <c r="B55" s="2" t="s">
        <v>22</v>
      </c>
      <c r="C55" s="20"/>
      <c r="D55" s="23">
        <v>2</v>
      </c>
      <c r="E55" s="20"/>
      <c r="F55" s="23">
        <v>2</v>
      </c>
      <c r="G55" s="20"/>
      <c r="H55" s="20"/>
      <c r="I55" s="20"/>
    </row>
    <row r="56" spans="1:9" ht="15">
      <c r="A56" s="2"/>
      <c r="B56" s="7" t="s">
        <v>96</v>
      </c>
      <c r="C56" s="20"/>
      <c r="D56" s="26">
        <f>SUM(D50:D55)</f>
        <v>7424</v>
      </c>
      <c r="E56" s="20"/>
      <c r="F56" s="26">
        <f>SUM(F50:F55)</f>
        <v>7034</v>
      </c>
      <c r="G56" s="20"/>
      <c r="H56" s="20"/>
      <c r="I56" s="2"/>
    </row>
    <row r="57" spans="1:9" ht="9.75" customHeight="1">
      <c r="A57" s="2"/>
      <c r="B57" s="2"/>
      <c r="C57" s="20"/>
      <c r="D57" s="26"/>
      <c r="E57" s="20"/>
      <c r="F57" s="26"/>
      <c r="G57" s="20"/>
      <c r="H57" s="20"/>
      <c r="I57" s="2"/>
    </row>
    <row r="58" spans="1:9" ht="15">
      <c r="A58" s="7" t="s">
        <v>97</v>
      </c>
      <c r="B58" s="2"/>
      <c r="C58" s="20"/>
      <c r="D58" s="26">
        <f>+D56+D47</f>
        <v>12340</v>
      </c>
      <c r="E58" s="20"/>
      <c r="F58" s="26">
        <f>+F56+F47</f>
        <v>12156</v>
      </c>
      <c r="G58" s="20"/>
      <c r="H58" s="2"/>
      <c r="I58" s="2"/>
    </row>
    <row r="59" spans="1:9" ht="9.75" customHeight="1">
      <c r="A59" s="2"/>
      <c r="B59" s="2"/>
      <c r="C59" s="20"/>
      <c r="D59" s="26"/>
      <c r="E59" s="20"/>
      <c r="F59" s="26"/>
      <c r="G59" s="20"/>
      <c r="H59" s="2"/>
      <c r="I59" s="2"/>
    </row>
    <row r="60" spans="1:9" ht="15.75" thickBot="1">
      <c r="A60" s="7" t="s">
        <v>98</v>
      </c>
      <c r="B60" s="2"/>
      <c r="C60" s="20"/>
      <c r="D60" s="57">
        <f>+D58+D40</f>
        <v>42501</v>
      </c>
      <c r="E60" s="20"/>
      <c r="F60" s="57">
        <f>+F58+F40</f>
        <v>41016</v>
      </c>
      <c r="G60" s="20"/>
      <c r="H60" s="2"/>
      <c r="I60" s="2"/>
    </row>
    <row r="61" spans="1:9" ht="15" thickTop="1">
      <c r="A61" s="2"/>
      <c r="B61" s="2"/>
      <c r="C61" s="20"/>
      <c r="D61" s="20"/>
      <c r="E61" s="20"/>
      <c r="F61" s="20"/>
      <c r="G61" s="20"/>
      <c r="H61" s="2"/>
      <c r="I61" s="2"/>
    </row>
    <row r="62" spans="1:9" ht="15.75" thickBot="1">
      <c r="A62" s="7" t="s">
        <v>71</v>
      </c>
      <c r="B62" s="2"/>
      <c r="C62" s="20"/>
      <c r="D62" s="56">
        <f>+D37/136344</f>
        <v>0.22126386199612744</v>
      </c>
      <c r="E62" s="27"/>
      <c r="F62" s="56">
        <f>+F37/128495</f>
        <v>0.22465465582318378</v>
      </c>
      <c r="G62" s="20"/>
      <c r="H62" s="2"/>
      <c r="I62" s="2"/>
    </row>
    <row r="63" spans="1:9" ht="15" thickTop="1">
      <c r="A63" s="2"/>
      <c r="B63" s="2"/>
      <c r="C63" s="20"/>
      <c r="D63" s="28"/>
      <c r="E63" s="27"/>
      <c r="F63" s="28"/>
      <c r="G63" s="20"/>
      <c r="H63" s="2"/>
      <c r="I63" s="2"/>
    </row>
    <row r="64" spans="1:9" ht="14.25">
      <c r="A64" s="6" t="s">
        <v>107</v>
      </c>
      <c r="B64" s="2"/>
      <c r="C64" s="2"/>
      <c r="D64" s="25"/>
      <c r="E64" s="25"/>
      <c r="F64" s="25"/>
      <c r="G64" s="2"/>
      <c r="H64" s="2"/>
      <c r="I64" s="2"/>
    </row>
    <row r="65" spans="2:9" ht="14.25">
      <c r="B65" s="6" t="s">
        <v>217</v>
      </c>
      <c r="C65" s="2"/>
      <c r="D65" s="25"/>
      <c r="E65" s="25"/>
      <c r="F65" s="25"/>
      <c r="G65" s="2"/>
      <c r="H65" s="2"/>
      <c r="I65" s="2"/>
    </row>
    <row r="66" spans="1:9" ht="14.25">
      <c r="A66" s="2"/>
      <c r="B66" s="2"/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  <row r="77" spans="1:9" ht="14.25">
      <c r="A77" s="2"/>
      <c r="B77" s="2"/>
      <c r="C77" s="2"/>
      <c r="D77" s="25"/>
      <c r="E77" s="25"/>
      <c r="F77" s="25"/>
      <c r="G77" s="2"/>
      <c r="H77" s="2"/>
      <c r="I77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30">
      <selection activeCell="A50" sqref="A50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108</v>
      </c>
      <c r="B3" s="1"/>
      <c r="C3" s="1"/>
      <c r="D3" s="1"/>
      <c r="K3" s="50"/>
    </row>
    <row r="4" spans="1:4" ht="15.75">
      <c r="A4" s="1" t="s">
        <v>218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215</v>
      </c>
      <c r="F8" s="31"/>
      <c r="G8" s="18" t="s">
        <v>194</v>
      </c>
      <c r="H8" s="31"/>
      <c r="I8" s="32" t="str">
        <f>+E8</f>
        <v>31/03/2018</v>
      </c>
      <c r="J8" s="31"/>
      <c r="K8" s="33" t="str">
        <f>+G8</f>
        <v>31/03/2017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9.75" customHeight="1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+I11-0</f>
        <v>3617</v>
      </c>
      <c r="F11" s="36"/>
      <c r="G11" s="36">
        <f>+K11-0</f>
        <v>3126</v>
      </c>
      <c r="H11" s="36"/>
      <c r="I11" s="40">
        <v>3617</v>
      </c>
      <c r="J11" s="36"/>
      <c r="K11" s="40">
        <v>3126</v>
      </c>
      <c r="M11" s="19"/>
    </row>
    <row r="12" spans="1:11" ht="9.75" customHeight="1">
      <c r="A12" s="29"/>
      <c r="B12" s="29"/>
      <c r="C12" s="29"/>
      <c r="D12" s="29"/>
      <c r="E12" s="84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+I13+0</f>
        <v>-3981</v>
      </c>
      <c r="F13" s="36"/>
      <c r="G13" s="36">
        <f>+K13+0</f>
        <v>-2959</v>
      </c>
      <c r="H13" s="36"/>
      <c r="I13" s="40">
        <v>-3981</v>
      </c>
      <c r="J13" s="36"/>
      <c r="K13" s="40">
        <v>-2959</v>
      </c>
    </row>
    <row r="14" spans="1:11" ht="9.75" customHeight="1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+I15-0</f>
        <v>29</v>
      </c>
      <c r="F15" s="36"/>
      <c r="G15" s="37">
        <f>+K15-0</f>
        <v>48</v>
      </c>
      <c r="H15" s="36"/>
      <c r="I15" s="37">
        <v>29</v>
      </c>
      <c r="J15" s="36"/>
      <c r="K15" s="37">
        <v>48</v>
      </c>
    </row>
    <row r="16" spans="1:11" ht="9.75" customHeight="1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314</v>
      </c>
      <c r="B17" s="29"/>
      <c r="C17" s="29"/>
      <c r="D17" s="29"/>
      <c r="E17" s="36">
        <f>SUM(E11:E15)</f>
        <v>-335</v>
      </c>
      <c r="F17" s="36"/>
      <c r="G17" s="36">
        <f>SUM(G11:G15)</f>
        <v>215</v>
      </c>
      <c r="H17" s="36"/>
      <c r="I17" s="36">
        <f>SUM(I11:I15)</f>
        <v>-335</v>
      </c>
      <c r="J17" s="36"/>
      <c r="K17" s="36">
        <f>SUM(K11:K15)</f>
        <v>215</v>
      </c>
    </row>
    <row r="18" spans="1:11" ht="9.75" customHeight="1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+I19+0</f>
        <v>-91</v>
      </c>
      <c r="F19" s="36"/>
      <c r="G19" s="36">
        <f>+K19+0</f>
        <v>-113</v>
      </c>
      <c r="H19" s="36"/>
      <c r="I19" s="40">
        <v>-91</v>
      </c>
      <c r="J19" s="36"/>
      <c r="K19" s="40">
        <v>-113</v>
      </c>
    </row>
    <row r="20" spans="1:11" ht="9.75" customHeight="1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9.75" customHeight="1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" t="s">
        <v>315</v>
      </c>
      <c r="B23" s="29"/>
      <c r="C23" s="29"/>
      <c r="D23" s="29"/>
      <c r="E23" s="36">
        <f>SUM(E17:E21)</f>
        <v>-426</v>
      </c>
      <c r="F23" s="36"/>
      <c r="G23" s="36">
        <f>SUM(G17:G21)</f>
        <v>102</v>
      </c>
      <c r="H23" s="36"/>
      <c r="I23" s="36">
        <f>SUM(I17:I21)</f>
        <v>-426</v>
      </c>
      <c r="J23" s="36"/>
      <c r="K23" s="36">
        <f>SUM(K17:K21)</f>
        <v>102</v>
      </c>
    </row>
    <row r="24" spans="1:11" ht="14.25">
      <c r="A24" s="2" t="s">
        <v>175</v>
      </c>
      <c r="B24" s="29"/>
      <c r="C24" s="29"/>
      <c r="D24" s="29"/>
      <c r="E24" s="36"/>
      <c r="F24" s="36"/>
      <c r="G24" s="36"/>
      <c r="H24" s="36"/>
      <c r="I24" s="36"/>
      <c r="J24" s="36"/>
      <c r="K24" s="36"/>
    </row>
    <row r="25" spans="1:11" ht="9.75" customHeight="1">
      <c r="A25" s="29"/>
      <c r="B25" s="29"/>
      <c r="C25" s="29"/>
      <c r="D25" s="29"/>
      <c r="E25" s="38"/>
      <c r="F25" s="38"/>
      <c r="G25" s="38"/>
      <c r="H25" s="38"/>
      <c r="I25" s="38"/>
      <c r="J25" s="38"/>
      <c r="K25" s="38"/>
    </row>
    <row r="26" spans="1:11" ht="14.25">
      <c r="A26" s="29" t="s">
        <v>22</v>
      </c>
      <c r="B26" s="29"/>
      <c r="C26" s="29"/>
      <c r="D26" s="29"/>
      <c r="E26" s="37">
        <f>+I26-0</f>
        <v>0</v>
      </c>
      <c r="F26" s="36"/>
      <c r="G26" s="37">
        <f>+K26-0</f>
        <v>0</v>
      </c>
      <c r="H26" s="38"/>
      <c r="I26" s="37">
        <v>0</v>
      </c>
      <c r="J26" s="38"/>
      <c r="K26" s="37">
        <v>0</v>
      </c>
    </row>
    <row r="27" spans="1:11" ht="9.75" customHeight="1">
      <c r="A27" s="29"/>
      <c r="B27" s="29"/>
      <c r="C27" s="29"/>
      <c r="D27" s="29"/>
      <c r="E27" s="38"/>
      <c r="F27" s="38"/>
      <c r="G27" s="38"/>
      <c r="H27" s="38"/>
      <c r="I27" s="38"/>
      <c r="J27" s="38"/>
      <c r="K27" s="38"/>
    </row>
    <row r="28" spans="1:11" ht="14.25">
      <c r="A28" s="2" t="s">
        <v>316</v>
      </c>
      <c r="B28" s="29"/>
      <c r="C28" s="29"/>
      <c r="D28" s="29"/>
      <c r="E28" s="36">
        <f>+E23+E26</f>
        <v>-426</v>
      </c>
      <c r="F28" s="36"/>
      <c r="G28" s="36">
        <f>+G23+G26</f>
        <v>102</v>
      </c>
      <c r="H28" s="36"/>
      <c r="I28" s="36">
        <f>+I23+I26</f>
        <v>-426</v>
      </c>
      <c r="J28" s="36"/>
      <c r="K28" s="36">
        <f>+K23+K26</f>
        <v>102</v>
      </c>
    </row>
    <row r="29" spans="1:11" ht="14.25">
      <c r="A29" s="2" t="s">
        <v>176</v>
      </c>
      <c r="B29" s="29"/>
      <c r="C29" s="29"/>
      <c r="D29" s="29"/>
      <c r="E29" s="36"/>
      <c r="F29" s="36"/>
      <c r="G29" s="36"/>
      <c r="H29" s="36"/>
      <c r="I29" s="36"/>
      <c r="J29" s="36"/>
      <c r="K29" s="36"/>
    </row>
    <row r="30" spans="1:11" ht="9.75" customHeight="1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4.25">
      <c r="A31" s="2" t="s">
        <v>139</v>
      </c>
      <c r="B31" s="29"/>
      <c r="C31" s="29"/>
      <c r="D31" s="29"/>
      <c r="E31" s="37">
        <f>+I31</f>
        <v>0</v>
      </c>
      <c r="F31" s="36"/>
      <c r="G31" s="37">
        <f>+K31</f>
        <v>0</v>
      </c>
      <c r="H31" s="38"/>
      <c r="I31" s="37">
        <v>0</v>
      </c>
      <c r="J31" s="38"/>
      <c r="K31" s="37">
        <v>0</v>
      </c>
    </row>
    <row r="32" spans="1:11" ht="9.75" customHeight="1">
      <c r="A32" s="29"/>
      <c r="B32" s="29"/>
      <c r="C32" s="29"/>
      <c r="D32" s="29"/>
      <c r="E32" s="38"/>
      <c r="F32" s="38"/>
      <c r="G32" s="38"/>
      <c r="H32" s="38"/>
      <c r="I32" s="38"/>
      <c r="J32" s="38"/>
      <c r="K32" s="38"/>
    </row>
    <row r="33" spans="1:11" ht="15" thickBot="1">
      <c r="A33" s="2" t="s">
        <v>177</v>
      </c>
      <c r="B33" s="29"/>
      <c r="C33" s="29"/>
      <c r="D33" s="29"/>
      <c r="E33" s="39">
        <f>+E31+E28</f>
        <v>-426</v>
      </c>
      <c r="F33" s="40"/>
      <c r="G33" s="39">
        <f>+G31+G28</f>
        <v>102</v>
      </c>
      <c r="H33" s="40"/>
      <c r="I33" s="39">
        <f>+I31+I28</f>
        <v>-426</v>
      </c>
      <c r="J33" s="40"/>
      <c r="K33" s="39">
        <f>+K31+K28</f>
        <v>102</v>
      </c>
    </row>
    <row r="34" spans="2:11" ht="15" thickTop="1">
      <c r="B34" s="29"/>
      <c r="C34" s="29"/>
      <c r="D34" s="29"/>
      <c r="E34" s="38"/>
      <c r="F34" s="41"/>
      <c r="G34" s="38"/>
      <c r="H34" s="41"/>
      <c r="I34" s="38"/>
      <c r="J34" s="41"/>
      <c r="K34" s="38"/>
    </row>
    <row r="35" spans="1:11" ht="14.25">
      <c r="A35" s="2" t="s">
        <v>317</v>
      </c>
      <c r="B35" s="29"/>
      <c r="C35" s="29"/>
      <c r="D35" s="29"/>
      <c r="E35" s="38"/>
      <c r="F35" s="41"/>
      <c r="G35" s="38"/>
      <c r="H35" s="41"/>
      <c r="I35" s="38"/>
      <c r="J35" s="41"/>
      <c r="K35" s="38"/>
    </row>
    <row r="36" spans="1:11" ht="14.25">
      <c r="A36" s="2" t="s">
        <v>124</v>
      </c>
      <c r="B36" s="29"/>
      <c r="C36" s="29"/>
      <c r="D36" s="29"/>
      <c r="E36" s="41">
        <f>+E40-E37</f>
        <v>-426</v>
      </c>
      <c r="F36" s="41"/>
      <c r="G36" s="41">
        <f>+G33</f>
        <v>102</v>
      </c>
      <c r="H36" s="41"/>
      <c r="I36" s="41">
        <f>+I40-I37</f>
        <v>-426</v>
      </c>
      <c r="J36" s="41"/>
      <c r="K36" s="41">
        <f>+K33</f>
        <v>102</v>
      </c>
    </row>
    <row r="37" spans="1:11" ht="14.25">
      <c r="A37" s="2" t="s">
        <v>181</v>
      </c>
      <c r="B37" s="29"/>
      <c r="C37" s="29"/>
      <c r="D37" s="29"/>
      <c r="E37" s="41">
        <f>+I37</f>
        <v>0</v>
      </c>
      <c r="F37" s="41"/>
      <c r="G37" s="41">
        <f>+K37</f>
        <v>0</v>
      </c>
      <c r="H37" s="41"/>
      <c r="I37" s="41">
        <v>0</v>
      </c>
      <c r="J37" s="41"/>
      <c r="K37" s="41">
        <v>0</v>
      </c>
    </row>
    <row r="38" spans="1:11" ht="9.75" customHeight="1">
      <c r="A38" s="2"/>
      <c r="B38" s="29"/>
      <c r="C38" s="29"/>
      <c r="D38" s="29"/>
      <c r="E38" s="88"/>
      <c r="F38" s="41"/>
      <c r="G38" s="88"/>
      <c r="H38" s="41"/>
      <c r="I38" s="88"/>
      <c r="J38" s="41"/>
      <c r="K38" s="88"/>
    </row>
    <row r="39" spans="1:11" ht="9.75" customHeight="1">
      <c r="A39" s="2"/>
      <c r="B39" s="29"/>
      <c r="C39" s="29"/>
      <c r="D39" s="29"/>
      <c r="E39" s="41"/>
      <c r="F39" s="41"/>
      <c r="G39" s="41"/>
      <c r="H39" s="41"/>
      <c r="I39" s="41"/>
      <c r="J39" s="41"/>
      <c r="K39" s="41"/>
    </row>
    <row r="40" spans="1:11" ht="15" thickBot="1">
      <c r="A40" s="2"/>
      <c r="B40" s="29"/>
      <c r="C40" s="29"/>
      <c r="D40" s="29"/>
      <c r="E40" s="59">
        <f>+E28</f>
        <v>-426</v>
      </c>
      <c r="F40" s="41"/>
      <c r="G40" s="59">
        <f>SUM(G36:G39)</f>
        <v>102</v>
      </c>
      <c r="H40" s="41"/>
      <c r="I40" s="59">
        <f>+I28</f>
        <v>-426</v>
      </c>
      <c r="J40" s="41"/>
      <c r="K40" s="59">
        <f>SUM(K36:K39)</f>
        <v>102</v>
      </c>
    </row>
    <row r="41" spans="1:11" ht="15" thickTop="1">
      <c r="A41" s="2"/>
      <c r="B41" s="29"/>
      <c r="C41" s="29"/>
      <c r="D41" s="29"/>
      <c r="E41" s="41"/>
      <c r="F41" s="41"/>
      <c r="G41" s="41"/>
      <c r="H41" s="41"/>
      <c r="I41" s="41"/>
      <c r="J41" s="41"/>
      <c r="K41" s="41"/>
    </row>
    <row r="42" spans="1:11" ht="14.25">
      <c r="A42" s="2" t="s">
        <v>189</v>
      </c>
      <c r="B42" s="29"/>
      <c r="C42" s="29"/>
      <c r="D42" s="29"/>
      <c r="E42" s="38"/>
      <c r="F42" s="41"/>
      <c r="G42" s="38"/>
      <c r="H42" s="41"/>
      <c r="I42" s="38"/>
      <c r="J42" s="41"/>
      <c r="K42" s="38"/>
    </row>
    <row r="43" spans="1:11" ht="14.25">
      <c r="A43" s="2" t="s">
        <v>124</v>
      </c>
      <c r="B43" s="29"/>
      <c r="C43" s="29"/>
      <c r="D43" s="29"/>
      <c r="E43" s="41">
        <f>+E47-E44</f>
        <v>-426</v>
      </c>
      <c r="F43" s="41"/>
      <c r="G43" s="41">
        <f>+G40</f>
        <v>102</v>
      </c>
      <c r="H43" s="41"/>
      <c r="I43" s="41">
        <f>+I47-I44</f>
        <v>-426</v>
      </c>
      <c r="J43" s="41"/>
      <c r="K43" s="41">
        <f>+K36</f>
        <v>102</v>
      </c>
    </row>
    <row r="44" spans="1:11" ht="14.25">
      <c r="A44" s="2" t="s">
        <v>181</v>
      </c>
      <c r="B44" s="29"/>
      <c r="C44" s="29"/>
      <c r="D44" s="29"/>
      <c r="E44" s="41">
        <f>+I44</f>
        <v>0</v>
      </c>
      <c r="F44" s="41"/>
      <c r="G44" s="41">
        <f>+K44</f>
        <v>0</v>
      </c>
      <c r="H44" s="41"/>
      <c r="I44" s="41">
        <v>0</v>
      </c>
      <c r="J44" s="41"/>
      <c r="K44" s="41">
        <v>0</v>
      </c>
    </row>
    <row r="45" spans="1:11" ht="9.75" customHeight="1">
      <c r="A45" s="2"/>
      <c r="B45" s="29"/>
      <c r="C45" s="29"/>
      <c r="D45" s="29"/>
      <c r="E45" s="88"/>
      <c r="F45" s="41"/>
      <c r="G45" s="88"/>
      <c r="H45" s="41"/>
      <c r="I45" s="88"/>
      <c r="J45" s="41"/>
      <c r="K45" s="88"/>
    </row>
    <row r="46" spans="1:11" ht="9.75" customHeight="1">
      <c r="A46" s="2"/>
      <c r="B46" s="29"/>
      <c r="C46" s="29"/>
      <c r="D46" s="29"/>
      <c r="E46" s="41"/>
      <c r="F46" s="41"/>
      <c r="G46" s="41"/>
      <c r="H46" s="41"/>
      <c r="I46" s="41"/>
      <c r="J46" s="41"/>
      <c r="K46" s="41"/>
    </row>
    <row r="47" spans="1:11" ht="15" thickBot="1">
      <c r="A47" s="2"/>
      <c r="B47" s="29"/>
      <c r="C47" s="29"/>
      <c r="D47" s="29"/>
      <c r="E47" s="59">
        <f>+E33</f>
        <v>-426</v>
      </c>
      <c r="F47" s="41"/>
      <c r="G47" s="59">
        <f>SUM(G43:G46)</f>
        <v>102</v>
      </c>
      <c r="H47" s="41"/>
      <c r="I47" s="59">
        <f>+I33</f>
        <v>-426</v>
      </c>
      <c r="J47" s="41"/>
      <c r="K47" s="59">
        <f>SUM(K43:K46)</f>
        <v>102</v>
      </c>
    </row>
    <row r="48" spans="1:11" ht="15" thickTop="1">
      <c r="A48" s="2"/>
      <c r="B48" s="29"/>
      <c r="C48" s="29"/>
      <c r="D48" s="29"/>
      <c r="E48" s="41"/>
      <c r="F48" s="41"/>
      <c r="G48" s="41"/>
      <c r="H48" s="41"/>
      <c r="I48" s="41"/>
      <c r="J48" s="41"/>
      <c r="K48" s="41"/>
    </row>
    <row r="49" spans="1:11" ht="14.25">
      <c r="A49" s="2" t="s">
        <v>318</v>
      </c>
      <c r="B49" s="29"/>
      <c r="C49" s="29"/>
      <c r="D49" s="29"/>
      <c r="E49" s="38" t="s">
        <v>11</v>
      </c>
      <c r="F49" s="38"/>
      <c r="G49" s="38"/>
      <c r="H49" s="38"/>
      <c r="I49" s="38" t="s">
        <v>11</v>
      </c>
      <c r="J49" s="38"/>
      <c r="K49" s="38" t="s">
        <v>11</v>
      </c>
    </row>
    <row r="50" spans="1:11" ht="14.25">
      <c r="A50" s="2" t="s">
        <v>125</v>
      </c>
      <c r="B50" s="29"/>
      <c r="C50" s="29"/>
      <c r="D50" s="29"/>
      <c r="E50" s="49">
        <f>notes!G198</f>
        <v>-0.32128150595049554</v>
      </c>
      <c r="F50" s="36"/>
      <c r="G50" s="49">
        <f>notes!H198</f>
        <v>0.08140267990391292</v>
      </c>
      <c r="H50" s="36"/>
      <c r="I50" s="49">
        <f>notes!I198</f>
        <v>-0.32128150595049554</v>
      </c>
      <c r="J50" s="36"/>
      <c r="K50" s="49">
        <f>notes!J198</f>
        <v>0.08140267990391292</v>
      </c>
    </row>
    <row r="51" spans="1:11" ht="14.25">
      <c r="A51" s="2" t="s">
        <v>126</v>
      </c>
      <c r="B51" s="29"/>
      <c r="C51" s="29"/>
      <c r="D51" s="29"/>
      <c r="E51" s="53" t="s">
        <v>76</v>
      </c>
      <c r="F51" s="31"/>
      <c r="G51" s="91">
        <f>notes!H219</f>
        <v>0.07578346731652227</v>
      </c>
      <c r="H51" s="31"/>
      <c r="I51" s="53" t="s">
        <v>76</v>
      </c>
      <c r="J51" s="31"/>
      <c r="K51" s="91">
        <f>notes!J219</f>
        <v>0.07578346731652227</v>
      </c>
    </row>
    <row r="52" spans="1:11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4.25">
      <c r="A54" s="29" t="s">
        <v>73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6" spans="1:4" ht="12.75">
      <c r="A56" s="6" t="s">
        <v>110</v>
      </c>
      <c r="B56" s="6"/>
      <c r="C56" s="6"/>
      <c r="D56" s="6"/>
    </row>
    <row r="57" spans="1:4" ht="12.75">
      <c r="A57" s="6" t="s">
        <v>219</v>
      </c>
      <c r="B57" s="6"/>
      <c r="C57" s="6"/>
      <c r="D57" s="6"/>
    </row>
    <row r="62" ht="14.25">
      <c r="L62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3" width="12.7109375" style="0" customWidth="1"/>
    <col min="4" max="4" width="3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  <col min="19" max="19" width="12.00390625" style="0" customWidth="1"/>
    <col min="20" max="20" width="1.7109375" style="0" customWidth="1"/>
    <col min="21" max="21" width="12.00390625" style="0" customWidth="1"/>
    <col min="22" max="22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59</v>
      </c>
      <c r="B3" s="1"/>
      <c r="C3" s="1"/>
      <c r="D3" s="1"/>
      <c r="Q3" s="50"/>
    </row>
    <row r="4" spans="1:4" ht="15">
      <c r="A4" s="7" t="s">
        <v>220</v>
      </c>
      <c r="B4" s="2"/>
      <c r="C4" s="2"/>
      <c r="D4" s="2"/>
    </row>
    <row r="7" spans="6:17" ht="15">
      <c r="F7" s="52"/>
      <c r="G7" s="140" t="s">
        <v>26</v>
      </c>
      <c r="H7" s="140"/>
      <c r="I7" s="140"/>
      <c r="J7" s="140"/>
      <c r="K7" s="140"/>
      <c r="L7" s="140"/>
      <c r="M7" s="140"/>
      <c r="N7" s="7"/>
      <c r="O7" s="51" t="s">
        <v>27</v>
      </c>
      <c r="P7" s="52"/>
      <c r="Q7" s="89"/>
    </row>
    <row r="8" spans="17:21" ht="12.75">
      <c r="Q8" s="90" t="s">
        <v>182</v>
      </c>
      <c r="S8" s="4"/>
      <c r="T8" s="4"/>
      <c r="U8" s="4"/>
    </row>
    <row r="9" spans="5:21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 t="s">
        <v>209</v>
      </c>
      <c r="S9" s="4" t="s">
        <v>185</v>
      </c>
      <c r="T9" s="4"/>
      <c r="U9" s="4"/>
    </row>
    <row r="10" spans="5:21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135</v>
      </c>
      <c r="N10" s="4"/>
      <c r="O10" s="4" t="s">
        <v>29</v>
      </c>
      <c r="P10" s="4"/>
      <c r="Q10" s="4" t="s">
        <v>183</v>
      </c>
      <c r="S10" s="4" t="s">
        <v>186</v>
      </c>
      <c r="T10" s="4"/>
      <c r="U10" s="4" t="s">
        <v>31</v>
      </c>
    </row>
    <row r="11" spans="5:21" ht="12.75">
      <c r="E11" s="4" t="s">
        <v>24</v>
      </c>
      <c r="F11" s="4"/>
      <c r="G11" s="4" t="s">
        <v>25</v>
      </c>
      <c r="H11" s="4"/>
      <c r="I11" s="4" t="s">
        <v>74</v>
      </c>
      <c r="J11" s="4"/>
      <c r="K11" s="4" t="s">
        <v>74</v>
      </c>
      <c r="L11" s="4"/>
      <c r="M11" s="4" t="s">
        <v>136</v>
      </c>
      <c r="N11" s="4"/>
      <c r="O11" s="4" t="s">
        <v>30</v>
      </c>
      <c r="P11" s="4"/>
      <c r="Q11" s="4" t="s">
        <v>184</v>
      </c>
      <c r="S11" s="4" t="s">
        <v>187</v>
      </c>
      <c r="T11" s="4"/>
      <c r="U11" s="4" t="s">
        <v>188</v>
      </c>
    </row>
    <row r="12" spans="5:21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  <c r="S12" s="4" t="s">
        <v>5</v>
      </c>
      <c r="T12" s="4"/>
      <c r="U12" s="4" t="s">
        <v>5</v>
      </c>
    </row>
    <row r="13" spans="5:21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">
      <c r="A14" s="7" t="s">
        <v>196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</row>
    <row r="15" spans="1:21" ht="15">
      <c r="A15" s="10" t="s">
        <v>221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19"/>
      <c r="U15" s="19"/>
    </row>
    <row r="16" spans="1:21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20"/>
      <c r="T16" s="20"/>
      <c r="U16" s="20"/>
    </row>
    <row r="17" spans="1:21" ht="14.25">
      <c r="A17" s="2" t="s">
        <v>222</v>
      </c>
      <c r="B17" s="2"/>
      <c r="C17" s="2"/>
      <c r="D17" s="2"/>
      <c r="E17" s="27">
        <f>+'BS'!F32</f>
        <v>26561</v>
      </c>
      <c r="F17" s="27"/>
      <c r="G17" s="27">
        <v>0</v>
      </c>
      <c r="H17" s="20"/>
      <c r="I17" s="20">
        <f>+'BS'!F33</f>
        <v>19025</v>
      </c>
      <c r="J17" s="20"/>
      <c r="K17" s="20">
        <f>+'BS'!F34</f>
        <v>532</v>
      </c>
      <c r="L17" s="20"/>
      <c r="M17" s="20">
        <f>+'BS'!F35</f>
        <v>3602</v>
      </c>
      <c r="N17" s="20"/>
      <c r="O17" s="27">
        <f>+'BS'!F36</f>
        <v>-20853</v>
      </c>
      <c r="P17" s="27"/>
      <c r="Q17" s="27">
        <f>SUM(E17:O17)</f>
        <v>28867</v>
      </c>
      <c r="R17" s="19"/>
      <c r="S17" s="20">
        <f>+'BS'!F38</f>
        <v>-7</v>
      </c>
      <c r="T17" s="20"/>
      <c r="U17" s="20">
        <f>SUM(Q17:S17)</f>
        <v>28860</v>
      </c>
    </row>
    <row r="18" spans="1:21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20"/>
      <c r="T18" s="20"/>
      <c r="U18" s="20"/>
    </row>
    <row r="19" spans="1:21" ht="14.25">
      <c r="A19" s="2" t="s">
        <v>291</v>
      </c>
      <c r="B19" s="2"/>
      <c r="C19" s="2"/>
      <c r="D19" s="2"/>
      <c r="E19" s="20">
        <v>1727</v>
      </c>
      <c r="F19" s="20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0">
        <v>0</v>
      </c>
      <c r="P19" s="20"/>
      <c r="Q19" s="27">
        <f>SUM(E19:O19)</f>
        <v>1727</v>
      </c>
      <c r="R19" s="19"/>
      <c r="S19" s="20">
        <v>0</v>
      </c>
      <c r="T19" s="20"/>
      <c r="U19" s="27">
        <f>SUM(I19:S19)</f>
        <v>1727</v>
      </c>
    </row>
    <row r="20" spans="1:21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20"/>
      <c r="T20" s="20"/>
      <c r="U20" s="20"/>
    </row>
    <row r="21" spans="1:21" ht="14.25">
      <c r="A21" s="2" t="s">
        <v>313</v>
      </c>
      <c r="B21" s="2"/>
      <c r="C21" s="2"/>
      <c r="D21" s="2"/>
      <c r="E21" s="20">
        <v>0</v>
      </c>
      <c r="F21" s="20"/>
      <c r="G21" s="20">
        <v>0</v>
      </c>
      <c r="H21" s="20"/>
      <c r="I21" s="20">
        <v>0</v>
      </c>
      <c r="J21" s="20"/>
      <c r="K21" s="20">
        <v>0</v>
      </c>
      <c r="L21" s="20"/>
      <c r="M21" s="20">
        <v>0</v>
      </c>
      <c r="N21" s="20"/>
      <c r="O21" s="27">
        <f>+'P&amp;L'!I43</f>
        <v>-426</v>
      </c>
      <c r="P21" s="20"/>
      <c r="Q21" s="27">
        <f>SUM(E21:O21)</f>
        <v>-426</v>
      </c>
      <c r="R21" s="19"/>
      <c r="S21" s="20">
        <f>+'P&amp;L'!I44</f>
        <v>0</v>
      </c>
      <c r="T21" s="20"/>
      <c r="U21" s="20">
        <f>SUM(Q21:S21)</f>
        <v>-426</v>
      </c>
    </row>
    <row r="22" spans="1:21" ht="14.25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20"/>
      <c r="T22" s="20"/>
      <c r="U22" s="20"/>
    </row>
    <row r="23" spans="1:21" ht="14.25">
      <c r="A23" s="2" t="s">
        <v>223</v>
      </c>
      <c r="B23" s="2"/>
      <c r="C23" s="2"/>
      <c r="D23" s="2"/>
      <c r="E23" s="42">
        <f>SUM(E17:E22)</f>
        <v>28288</v>
      </c>
      <c r="F23" s="27"/>
      <c r="G23" s="42">
        <f>SUM(G17:G22)</f>
        <v>0</v>
      </c>
      <c r="H23" s="20"/>
      <c r="I23" s="42">
        <f>SUM(I17:I22)</f>
        <v>19025</v>
      </c>
      <c r="J23" s="28"/>
      <c r="K23" s="42">
        <f>SUM(K17:K22)</f>
        <v>532</v>
      </c>
      <c r="L23" s="28"/>
      <c r="M23" s="42">
        <f>SUM(M17:M22)</f>
        <v>3602</v>
      </c>
      <c r="N23" s="20"/>
      <c r="O23" s="42">
        <f>SUM(O17:O22)</f>
        <v>-21279</v>
      </c>
      <c r="P23" s="27"/>
      <c r="Q23" s="42">
        <f>SUM(Q17:Q22)</f>
        <v>30168</v>
      </c>
      <c r="R23" s="19"/>
      <c r="S23" s="42">
        <f>SUM(S17:S22)</f>
        <v>-7</v>
      </c>
      <c r="T23" s="20"/>
      <c r="U23" s="42">
        <f>SUM(U17:U22)</f>
        <v>30161</v>
      </c>
    </row>
    <row r="24" spans="1:21" ht="14.25">
      <c r="A24" s="2"/>
      <c r="B24" s="2"/>
      <c r="C24" s="2"/>
      <c r="D24" s="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20"/>
      <c r="T24" s="20"/>
      <c r="U24" s="20"/>
    </row>
    <row r="25" spans="1:21" ht="14.25">
      <c r="A25" s="2"/>
      <c r="B25" s="2"/>
      <c r="C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20"/>
      <c r="T25" s="20"/>
      <c r="U25" s="20"/>
    </row>
    <row r="26" spans="1:21" ht="15">
      <c r="A26" s="7" t="str">
        <f>+A14</f>
        <v>3 months </v>
      </c>
      <c r="B26" s="7"/>
      <c r="C26" s="7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20"/>
      <c r="T26" s="20"/>
      <c r="U26" s="20"/>
    </row>
    <row r="27" spans="1:21" ht="15">
      <c r="A27" s="10" t="s">
        <v>197</v>
      </c>
      <c r="B27" s="10"/>
      <c r="C27" s="10"/>
      <c r="D27" s="1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0"/>
      <c r="T27" s="20"/>
      <c r="U27" s="20"/>
    </row>
    <row r="28" spans="1:21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20"/>
      <c r="T28" s="20"/>
      <c r="U28" s="20"/>
    </row>
    <row r="29" spans="1:21" ht="14.25">
      <c r="A29" s="2" t="s">
        <v>198</v>
      </c>
      <c r="B29" s="2"/>
      <c r="C29" s="2"/>
      <c r="D29" s="2"/>
      <c r="E29" s="27">
        <v>25061</v>
      </c>
      <c r="F29" s="27"/>
      <c r="G29" s="27">
        <v>425</v>
      </c>
      <c r="H29" s="27"/>
      <c r="I29" s="27">
        <v>16377</v>
      </c>
      <c r="J29" s="27"/>
      <c r="K29" s="20">
        <v>532</v>
      </c>
      <c r="L29" s="20"/>
      <c r="M29" s="20">
        <v>4039</v>
      </c>
      <c r="N29" s="27"/>
      <c r="O29" s="27">
        <v>-20032</v>
      </c>
      <c r="P29" s="27"/>
      <c r="Q29" s="27">
        <f>SUM(E29:O29)</f>
        <v>26402</v>
      </c>
      <c r="R29" s="19"/>
      <c r="S29" s="20">
        <v>-1</v>
      </c>
      <c r="T29" s="20"/>
      <c r="U29" s="20">
        <f>SUM(Q29:S29)</f>
        <v>26401</v>
      </c>
    </row>
    <row r="30" spans="1:21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  <c r="U30" s="20"/>
    </row>
    <row r="31" spans="1:21" ht="14.25">
      <c r="A31" s="2" t="s">
        <v>224</v>
      </c>
      <c r="B31" s="2"/>
      <c r="C31" s="2"/>
      <c r="D31" s="2"/>
      <c r="E31" s="20">
        <v>425</v>
      </c>
      <c r="F31" s="20"/>
      <c r="G31" s="20">
        <v>-425</v>
      </c>
      <c r="H31" s="20"/>
      <c r="I31" s="20">
        <v>0</v>
      </c>
      <c r="J31" s="20"/>
      <c r="K31" s="20">
        <v>0</v>
      </c>
      <c r="L31" s="20"/>
      <c r="M31" s="20">
        <v>0</v>
      </c>
      <c r="N31" s="20"/>
      <c r="O31" s="20">
        <v>0</v>
      </c>
      <c r="P31" s="20"/>
      <c r="Q31" s="27">
        <f>SUM(E31:O31)</f>
        <v>0</v>
      </c>
      <c r="R31" s="19"/>
      <c r="S31" s="20">
        <v>0</v>
      </c>
      <c r="T31" s="20"/>
      <c r="U31" s="20">
        <f>SUM(Q31:S31)</f>
        <v>0</v>
      </c>
    </row>
    <row r="32" spans="1:21" ht="14.25">
      <c r="A32" s="2" t="s">
        <v>225</v>
      </c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9"/>
      <c r="S32" s="20"/>
      <c r="T32" s="20"/>
      <c r="U32" s="20"/>
    </row>
    <row r="33" spans="1:21" ht="14.25">
      <c r="A33" s="2"/>
      <c r="B33" s="2"/>
      <c r="C33" s="2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20"/>
    </row>
    <row r="34" spans="1:21" ht="14.25">
      <c r="A34" s="2" t="s">
        <v>226</v>
      </c>
      <c r="B34" s="2"/>
      <c r="C34" s="2"/>
      <c r="D34" s="2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0"/>
      <c r="M34" s="20">
        <v>0</v>
      </c>
      <c r="N34" s="20"/>
      <c r="O34" s="27">
        <f>+'P&amp;L'!K43</f>
        <v>102</v>
      </c>
      <c r="P34" s="20"/>
      <c r="Q34" s="27">
        <f>SUM(E34:O34)</f>
        <v>102</v>
      </c>
      <c r="R34" s="19"/>
      <c r="S34" s="20">
        <f>+'P&amp;L'!K44</f>
        <v>0</v>
      </c>
      <c r="T34" s="20"/>
      <c r="U34" s="20">
        <f>SUM(Q34:S34)</f>
        <v>102</v>
      </c>
    </row>
    <row r="35" spans="1:21" ht="14.25">
      <c r="A35" s="2"/>
      <c r="B35" s="2"/>
      <c r="C35" s="2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20"/>
      <c r="T35" s="20"/>
      <c r="U35" s="20"/>
    </row>
    <row r="36" spans="1:21" ht="14.25">
      <c r="A36" s="2" t="s">
        <v>199</v>
      </c>
      <c r="B36" s="2"/>
      <c r="C36" s="2"/>
      <c r="D36" s="2"/>
      <c r="E36" s="42">
        <f>SUM(E29:E35)</f>
        <v>25486</v>
      </c>
      <c r="F36" s="27"/>
      <c r="G36" s="42">
        <f>SUM(G29:G35)</f>
        <v>0</v>
      </c>
      <c r="H36" s="20"/>
      <c r="I36" s="42">
        <f>SUM(I29:I35)</f>
        <v>16377</v>
      </c>
      <c r="J36" s="28"/>
      <c r="K36" s="42">
        <f>SUM(K29:K35)</f>
        <v>532</v>
      </c>
      <c r="L36" s="28"/>
      <c r="M36" s="42">
        <f>SUM(M29:M35)</f>
        <v>4039</v>
      </c>
      <c r="N36" s="20"/>
      <c r="O36" s="42">
        <f>SUM(O29:O35)</f>
        <v>-19930</v>
      </c>
      <c r="P36" s="27"/>
      <c r="Q36" s="42">
        <f>SUM(Q29:Q35)</f>
        <v>26504</v>
      </c>
      <c r="R36" s="19"/>
      <c r="S36" s="42">
        <f>SUM(S29:S35)</f>
        <v>-1</v>
      </c>
      <c r="T36" s="20"/>
      <c r="U36" s="42">
        <f>SUM(U29:U35)</f>
        <v>26503</v>
      </c>
    </row>
    <row r="37" spans="1:17" ht="14.25">
      <c r="A37" s="2"/>
      <c r="B37" s="2"/>
      <c r="C37" s="2"/>
      <c r="D37" s="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4.25">
      <c r="A38" s="2"/>
      <c r="B38" s="2"/>
      <c r="C38" s="2"/>
      <c r="D38" s="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4" ht="14.25">
      <c r="A39" s="11" t="s">
        <v>79</v>
      </c>
      <c r="B39" s="11"/>
      <c r="C39" s="11"/>
      <c r="D39" s="11"/>
    </row>
    <row r="40" spans="1:4" ht="14.25">
      <c r="A40" s="11" t="s">
        <v>227</v>
      </c>
      <c r="B40" s="11"/>
      <c r="C40" s="11"/>
      <c r="D40" s="11"/>
    </row>
  </sheetData>
  <sheetProtection/>
  <mergeCells count="1">
    <mergeCell ref="G7:M7"/>
  </mergeCells>
  <printOptions/>
  <pageMargins left="0.66" right="0.27" top="0.96" bottom="0.72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109</v>
      </c>
      <c r="B3" s="2"/>
      <c r="C3" s="2"/>
    </row>
    <row r="4" spans="1:3" ht="15">
      <c r="A4" s="7" t="str">
        <f>+Equity!A4</f>
        <v>For the 3 Months Ended 31 March 2018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200</v>
      </c>
      <c r="J6" s="8" t="str">
        <f>+H6</f>
        <v>3 months</v>
      </c>
    </row>
    <row r="7" spans="1:10" ht="15">
      <c r="A7" s="2"/>
      <c r="B7" s="2"/>
      <c r="C7" s="2"/>
      <c r="D7" s="2"/>
      <c r="H7" s="13" t="s">
        <v>60</v>
      </c>
      <c r="J7" s="13" t="s">
        <v>60</v>
      </c>
    </row>
    <row r="8" spans="1:10" ht="15">
      <c r="A8" s="2"/>
      <c r="B8" s="2"/>
      <c r="C8" s="2"/>
      <c r="D8" s="2"/>
      <c r="H8" s="17" t="s">
        <v>215</v>
      </c>
      <c r="J8" s="17" t="s">
        <v>194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64</v>
      </c>
      <c r="G10" s="19"/>
    </row>
    <row r="11" spans="1:12" ht="12.75">
      <c r="A11" s="9" t="s">
        <v>305</v>
      </c>
      <c r="H11" s="44">
        <f>+'P&amp;L'!I23</f>
        <v>-426</v>
      </c>
      <c r="J11" s="44">
        <f>+'P&amp;L'!K23</f>
        <v>102</v>
      </c>
      <c r="L11" s="19"/>
    </row>
    <row r="12" spans="1:10" ht="12.75">
      <c r="A12" t="s">
        <v>65</v>
      </c>
      <c r="H12" s="44"/>
      <c r="J12" s="44"/>
    </row>
    <row r="13" spans="2:12" ht="12.75">
      <c r="B13" t="s">
        <v>102</v>
      </c>
      <c r="H13" s="44">
        <v>10</v>
      </c>
      <c r="J13" s="44">
        <v>9</v>
      </c>
      <c r="L13" s="19"/>
    </row>
    <row r="14" spans="2:10" ht="12.75">
      <c r="B14" t="s">
        <v>144</v>
      </c>
      <c r="H14" s="44">
        <v>343</v>
      </c>
      <c r="J14" s="44">
        <v>218</v>
      </c>
    </row>
    <row r="15" spans="2:10" ht="12.75">
      <c r="B15" t="s">
        <v>101</v>
      </c>
      <c r="H15" s="44">
        <v>65</v>
      </c>
      <c r="J15" s="44">
        <v>63</v>
      </c>
    </row>
    <row r="16" spans="2:10" ht="12.75">
      <c r="B16" t="s">
        <v>66</v>
      </c>
      <c r="H16" s="44">
        <v>91</v>
      </c>
      <c r="J16" s="54">
        <v>113</v>
      </c>
    </row>
    <row r="17" spans="2:10" ht="12.75">
      <c r="B17" t="s">
        <v>130</v>
      </c>
      <c r="H17" s="45">
        <v>0</v>
      </c>
      <c r="I17" s="55"/>
      <c r="J17" s="45">
        <v>-7</v>
      </c>
    </row>
    <row r="18" spans="1:10" ht="12.75">
      <c r="A18" s="9" t="s">
        <v>306</v>
      </c>
      <c r="H18" s="44">
        <f>SUM(H11:H17)</f>
        <v>83</v>
      </c>
      <c r="J18" s="44">
        <f>SUM(J11:J17)</f>
        <v>498</v>
      </c>
    </row>
    <row r="19" spans="1:12" ht="12.75">
      <c r="A19" s="12" t="s">
        <v>307</v>
      </c>
      <c r="H19" s="44">
        <v>-1077</v>
      </c>
      <c r="J19" s="44">
        <v>-370</v>
      </c>
      <c r="L19" s="19"/>
    </row>
    <row r="20" spans="1:12" ht="12.75">
      <c r="A20" s="12" t="s">
        <v>308</v>
      </c>
      <c r="H20" s="44">
        <v>-296</v>
      </c>
      <c r="J20" s="44">
        <v>-192</v>
      </c>
      <c r="L20" s="19"/>
    </row>
    <row r="21" spans="1:12" ht="12.75">
      <c r="A21" s="12" t="s">
        <v>309</v>
      </c>
      <c r="H21" s="44">
        <v>-393</v>
      </c>
      <c r="J21" s="44">
        <v>-151</v>
      </c>
      <c r="L21" s="19"/>
    </row>
    <row r="22" spans="1:12" ht="12.75">
      <c r="A22" s="12" t="s">
        <v>310</v>
      </c>
      <c r="H22" s="44">
        <v>432</v>
      </c>
      <c r="J22" s="44">
        <v>-589</v>
      </c>
      <c r="L22" s="19"/>
    </row>
    <row r="23" spans="1:12" ht="12.75">
      <c r="A23" s="12" t="s">
        <v>210</v>
      </c>
      <c r="H23" s="44">
        <v>-285</v>
      </c>
      <c r="J23" s="44">
        <v>-90</v>
      </c>
      <c r="L23" s="19"/>
    </row>
    <row r="24" spans="1:13" ht="12.75">
      <c r="A24" s="12" t="s">
        <v>311</v>
      </c>
      <c r="H24" s="45">
        <v>262</v>
      </c>
      <c r="J24" s="45">
        <v>223</v>
      </c>
      <c r="L24" s="19"/>
      <c r="M24" s="19"/>
    </row>
    <row r="25" spans="1:10" ht="12.75">
      <c r="A25" s="9" t="s">
        <v>211</v>
      </c>
      <c r="H25" s="44">
        <f>SUM(H18:H24)</f>
        <v>-1274</v>
      </c>
      <c r="J25" s="44">
        <f>SUM(J18:J24)</f>
        <v>-671</v>
      </c>
    </row>
    <row r="26" spans="1:10" ht="12.75">
      <c r="A26" s="12" t="s">
        <v>131</v>
      </c>
      <c r="H26" s="45">
        <v>0</v>
      </c>
      <c r="J26" s="45">
        <v>7</v>
      </c>
    </row>
    <row r="27" spans="1:10" ht="12.75">
      <c r="A27" s="9" t="s">
        <v>212</v>
      </c>
      <c r="H27" s="44">
        <f>SUM(H25:H26)</f>
        <v>-1274</v>
      </c>
      <c r="J27" s="44">
        <f>SUM(J25:J26)</f>
        <v>-664</v>
      </c>
    </row>
    <row r="28" spans="1:10" ht="12.75">
      <c r="A28" s="9"/>
      <c r="H28" s="44"/>
      <c r="J28" s="44"/>
    </row>
    <row r="29" spans="1:10" ht="12.75">
      <c r="A29" s="9" t="s">
        <v>67</v>
      </c>
      <c r="H29" s="44"/>
      <c r="J29" s="44"/>
    </row>
    <row r="30" spans="1:10" ht="12.75">
      <c r="A30" t="s">
        <v>68</v>
      </c>
      <c r="H30" s="92">
        <v>-91</v>
      </c>
      <c r="I30" s="55"/>
      <c r="J30" s="92">
        <v>-368</v>
      </c>
    </row>
    <row r="31" spans="1:10" ht="12.75">
      <c r="A31" s="9" t="s">
        <v>132</v>
      </c>
      <c r="H31" s="44">
        <f>SUM(H30:H30)</f>
        <v>-91</v>
      </c>
      <c r="J31" s="44">
        <f>SUM(J30:J30)</f>
        <v>-368</v>
      </c>
    </row>
    <row r="32" spans="8:10" ht="12.75">
      <c r="H32" s="44"/>
      <c r="J32" s="44"/>
    </row>
    <row r="33" spans="1:10" ht="12.75">
      <c r="A33" s="9" t="s">
        <v>69</v>
      </c>
      <c r="H33" s="44"/>
      <c r="J33" s="44"/>
    </row>
    <row r="34" spans="1:10" ht="12.75">
      <c r="A34" s="12" t="s">
        <v>304</v>
      </c>
      <c r="H34" s="46">
        <v>1727</v>
      </c>
      <c r="J34" s="46">
        <v>0</v>
      </c>
    </row>
    <row r="35" spans="1:10" ht="12.75">
      <c r="A35" s="12" t="s">
        <v>172</v>
      </c>
      <c r="H35" s="82">
        <v>-284</v>
      </c>
      <c r="I35" s="55"/>
      <c r="J35" s="82">
        <v>-138</v>
      </c>
    </row>
    <row r="36" spans="1:10" ht="12.75">
      <c r="A36" s="12" t="s">
        <v>171</v>
      </c>
      <c r="H36" s="82">
        <v>-90</v>
      </c>
      <c r="I36" s="55"/>
      <c r="J36" s="82">
        <v>-112</v>
      </c>
    </row>
    <row r="37" spans="1:10" ht="12.75">
      <c r="A37" s="12" t="s">
        <v>122</v>
      </c>
      <c r="H37" s="82">
        <v>-6</v>
      </c>
      <c r="I37" s="55"/>
      <c r="J37" s="82">
        <v>-4</v>
      </c>
    </row>
    <row r="38" spans="1:10" ht="12.75">
      <c r="A38" s="12" t="s">
        <v>123</v>
      </c>
      <c r="H38" s="47">
        <v>-1</v>
      </c>
      <c r="I38" s="55"/>
      <c r="J38" s="47">
        <v>-1</v>
      </c>
    </row>
    <row r="39" spans="1:10" ht="12.75">
      <c r="A39" s="9" t="s">
        <v>312</v>
      </c>
      <c r="H39" s="44">
        <f>SUM(H34:H38)</f>
        <v>1346</v>
      </c>
      <c r="J39" s="44">
        <f>SUM(J34:J38)</f>
        <v>-255</v>
      </c>
    </row>
    <row r="40" spans="8:10" ht="12.75">
      <c r="H40" s="45"/>
      <c r="J40" s="45"/>
    </row>
    <row r="41" spans="1:10" ht="12.75">
      <c r="A41" s="9" t="s">
        <v>173</v>
      </c>
      <c r="H41" s="44">
        <f>+H39+H31+H27</f>
        <v>-19</v>
      </c>
      <c r="J41" s="44">
        <f>+J39+J31+J27</f>
        <v>-1287</v>
      </c>
    </row>
    <row r="42" spans="1:10" ht="12.75">
      <c r="A42" s="9"/>
      <c r="H42" s="44"/>
      <c r="J42" s="44"/>
    </row>
    <row r="43" spans="1:10" ht="12.75">
      <c r="A43" s="9" t="s">
        <v>77</v>
      </c>
      <c r="H43" s="44">
        <f>+'BS'!F22+'BS'!F23</f>
        <v>986</v>
      </c>
      <c r="J43" s="44">
        <v>2778</v>
      </c>
    </row>
    <row r="44" spans="1:10" ht="12.75">
      <c r="A44" s="9"/>
      <c r="H44" s="44"/>
      <c r="J44" s="44"/>
    </row>
    <row r="45" spans="1:10" ht="13.5" thickBot="1">
      <c r="A45" s="9" t="s">
        <v>201</v>
      </c>
      <c r="H45" s="48">
        <f>SUM(H41:H44)</f>
        <v>967</v>
      </c>
      <c r="J45" s="48">
        <f>SUM(J41:J44)</f>
        <v>1491</v>
      </c>
    </row>
    <row r="46" spans="8:10" ht="13.5" thickTop="1">
      <c r="H46" s="44"/>
      <c r="J46" s="44"/>
    </row>
    <row r="47" spans="1:10" ht="12.75">
      <c r="A47" s="9" t="s">
        <v>70</v>
      </c>
      <c r="H47" s="44"/>
      <c r="J47" s="44"/>
    </row>
    <row r="48" spans="8:10" ht="12.75">
      <c r="H48" s="44"/>
      <c r="J48" s="44"/>
    </row>
    <row r="49" spans="2:10" ht="12.75">
      <c r="B49" t="s">
        <v>85</v>
      </c>
      <c r="H49" s="44">
        <f>+'BS'!D22</f>
        <v>220</v>
      </c>
      <c r="J49" s="44">
        <v>1283</v>
      </c>
    </row>
    <row r="50" spans="2:10" ht="12.75">
      <c r="B50" t="s">
        <v>8</v>
      </c>
      <c r="H50" s="54">
        <f>+'BS'!D23</f>
        <v>747</v>
      </c>
      <c r="I50" s="55"/>
      <c r="J50" s="54">
        <v>208</v>
      </c>
    </row>
    <row r="51" spans="8:10" ht="13.5" thickBot="1">
      <c r="H51" s="48">
        <f>SUM(H49:H50)</f>
        <v>967</v>
      </c>
      <c r="I51" s="55"/>
      <c r="J51" s="48">
        <f>SUM(J49:J50)</f>
        <v>1491</v>
      </c>
    </row>
    <row r="52" spans="5:8" ht="15" thickTop="1">
      <c r="E52" s="5"/>
      <c r="H52" s="43"/>
    </row>
    <row r="53" spans="5:10" ht="12.75">
      <c r="E53" s="3"/>
      <c r="H53" s="44"/>
      <c r="J53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0"/>
  <sheetViews>
    <sheetView tabSelected="1" zoomScalePageLayoutView="0" workbookViewId="0" topLeftCell="A236">
      <selection activeCell="E259" sqref="E259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6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228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1">
        <v>1</v>
      </c>
      <c r="B7" s="9" t="s">
        <v>33</v>
      </c>
      <c r="C7" s="12"/>
      <c r="D7" s="12"/>
      <c r="E7" s="12"/>
      <c r="F7" s="12"/>
      <c r="G7" s="12"/>
      <c r="H7" s="12"/>
      <c r="I7" s="12"/>
      <c r="J7" s="12"/>
    </row>
    <row r="8" spans="1:15" ht="12.75">
      <c r="A8" s="62"/>
      <c r="B8" s="12" t="s">
        <v>146</v>
      </c>
      <c r="C8" s="12"/>
      <c r="D8" s="12"/>
      <c r="E8" s="12"/>
      <c r="F8" s="12"/>
      <c r="G8" s="12"/>
      <c r="H8" s="12"/>
      <c r="I8" s="12"/>
      <c r="J8" s="12"/>
      <c r="N8" s="12"/>
      <c r="O8" s="12"/>
    </row>
    <row r="9" spans="1:15" ht="12.75">
      <c r="A9" s="62"/>
      <c r="B9" s="12" t="s">
        <v>147</v>
      </c>
      <c r="C9" s="12"/>
      <c r="D9" s="12"/>
      <c r="E9" s="12"/>
      <c r="F9" s="12"/>
      <c r="G9" s="12"/>
      <c r="H9" s="12"/>
      <c r="I9" s="12"/>
      <c r="J9" s="12"/>
      <c r="N9" s="12"/>
      <c r="O9" s="12"/>
    </row>
    <row r="10" spans="1:15" ht="12.75">
      <c r="A10" s="62"/>
      <c r="B10" s="12" t="s">
        <v>148</v>
      </c>
      <c r="C10" s="12"/>
      <c r="D10" s="12"/>
      <c r="E10" s="12"/>
      <c r="F10" s="12"/>
      <c r="G10" s="12"/>
      <c r="H10" s="12"/>
      <c r="I10" s="12"/>
      <c r="J10" s="12"/>
      <c r="N10" s="12"/>
      <c r="O10" s="12"/>
    </row>
    <row r="11" spans="1:15" ht="12.75">
      <c r="A11" s="62"/>
      <c r="B11" s="12" t="s">
        <v>229</v>
      </c>
      <c r="C11" s="12"/>
      <c r="D11" s="12"/>
      <c r="E11" s="12"/>
      <c r="F11" s="12"/>
      <c r="G11" s="12"/>
      <c r="H11" s="12"/>
      <c r="I11" s="12"/>
      <c r="J11" s="12"/>
      <c r="N11" s="12"/>
      <c r="O11" s="12"/>
    </row>
    <row r="12" spans="1:10" ht="12.75">
      <c r="A12" s="6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2"/>
      <c r="B13" s="12" t="s">
        <v>149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2"/>
      <c r="B14" s="12" t="s">
        <v>230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2"/>
      <c r="B15" s="12" t="s">
        <v>281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2"/>
      <c r="B16" s="12" t="s">
        <v>282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2"/>
      <c r="B18" s="12" t="s">
        <v>283</v>
      </c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62"/>
      <c r="B19" s="12" t="s">
        <v>284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2"/>
      <c r="B20" s="12" t="s">
        <v>285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2"/>
      <c r="B21" s="12" t="s">
        <v>286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2"/>
      <c r="B22" s="12" t="s">
        <v>287</v>
      </c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2"/>
      <c r="B23" s="12" t="s">
        <v>288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2"/>
      <c r="B24" s="12" t="s">
        <v>289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2"/>
      <c r="B25" s="12" t="s">
        <v>290</v>
      </c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2"/>
      <c r="B27" s="12" t="s">
        <v>202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2"/>
      <c r="B28" s="12" t="s">
        <v>203</v>
      </c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1">
        <v>2</v>
      </c>
      <c r="B30" s="9" t="s">
        <v>34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2"/>
      <c r="B31" s="63" t="s">
        <v>116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2"/>
      <c r="B32" s="63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1">
        <v>3</v>
      </c>
      <c r="B33" s="9" t="s">
        <v>35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2"/>
      <c r="B34" s="63" t="s">
        <v>140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2"/>
      <c r="B35" s="12" t="s">
        <v>141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1">
        <v>4</v>
      </c>
      <c r="B37" s="9" t="s">
        <v>72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1"/>
      <c r="B38" s="12" t="s">
        <v>150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2"/>
      <c r="B39" s="12" t="s">
        <v>151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1">
        <v>5</v>
      </c>
      <c r="B41" s="9" t="s">
        <v>36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62"/>
      <c r="B42" s="12" t="s">
        <v>152</v>
      </c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62"/>
      <c r="B43" s="12" t="s">
        <v>141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62"/>
      <c r="B44" s="63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4">
        <v>6</v>
      </c>
      <c r="B45" s="65" t="s">
        <v>37</v>
      </c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64"/>
      <c r="B46" s="68" t="s">
        <v>273</v>
      </c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64"/>
      <c r="B47" s="68" t="s">
        <v>274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64"/>
      <c r="B48" s="68" t="s">
        <v>275</v>
      </c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4"/>
      <c r="B49" s="65"/>
      <c r="C49" s="12"/>
      <c r="D49" s="12"/>
      <c r="E49" s="12"/>
      <c r="F49" s="12"/>
      <c r="G49" s="12"/>
      <c r="H49" s="12"/>
      <c r="I49" s="12"/>
      <c r="J49" s="12"/>
    </row>
    <row r="50" spans="1:14" ht="14.25">
      <c r="A50" s="64"/>
      <c r="B50" s="63" t="s">
        <v>233</v>
      </c>
      <c r="C50" s="12"/>
      <c r="D50" s="12"/>
      <c r="E50" s="12"/>
      <c r="F50" s="12"/>
      <c r="G50" s="12"/>
      <c r="H50" s="12"/>
      <c r="I50" s="12"/>
      <c r="J50" s="12"/>
      <c r="M50" s="83"/>
      <c r="N50" s="83"/>
    </row>
    <row r="51" spans="1:14" ht="14.25">
      <c r="A51" s="64"/>
      <c r="B51" s="63" t="s">
        <v>234</v>
      </c>
      <c r="C51" s="12"/>
      <c r="D51" s="12"/>
      <c r="E51" s="12"/>
      <c r="F51" s="12"/>
      <c r="G51" s="12"/>
      <c r="H51" s="12"/>
      <c r="I51" s="12"/>
      <c r="J51" s="12"/>
      <c r="M51" s="83"/>
      <c r="N51" s="83"/>
    </row>
    <row r="52" spans="1:10" ht="12.75">
      <c r="A52" s="64"/>
      <c r="B52" s="63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1">
        <v>7</v>
      </c>
      <c r="B53" s="9" t="s">
        <v>38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2"/>
      <c r="B54" s="63" t="s">
        <v>61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2"/>
      <c r="B55" s="12" t="s">
        <v>11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1">
        <v>8</v>
      </c>
      <c r="B56" s="9" t="s">
        <v>39</v>
      </c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2"/>
      <c r="B57" s="63" t="s">
        <v>276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2"/>
      <c r="B58" s="12" t="s">
        <v>277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2"/>
      <c r="B59" s="12" t="s">
        <v>278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2"/>
      <c r="B60" s="12" t="s">
        <v>279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1">
        <v>9</v>
      </c>
      <c r="B62" s="9" t="s">
        <v>40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2"/>
      <c r="B63" s="12" t="s">
        <v>153</v>
      </c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2"/>
      <c r="B64" s="12" t="s">
        <v>154</v>
      </c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1">
        <v>10</v>
      </c>
      <c r="B66" s="9" t="s">
        <v>41</v>
      </c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2"/>
      <c r="B67" s="63" t="s">
        <v>155</v>
      </c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2"/>
      <c r="B68" s="63" t="s">
        <v>156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1">
        <v>11</v>
      </c>
      <c r="B70" s="9" t="s">
        <v>42</v>
      </c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2"/>
      <c r="B71" s="63" t="s">
        <v>204</v>
      </c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2"/>
      <c r="B72" s="63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4">
        <v>12</v>
      </c>
      <c r="B73" s="66" t="s">
        <v>133</v>
      </c>
      <c r="C73" s="67"/>
      <c r="D73" s="12"/>
      <c r="E73" s="12"/>
      <c r="F73" s="12"/>
      <c r="G73" s="12"/>
      <c r="H73" s="12"/>
      <c r="I73" s="12"/>
      <c r="J73" s="12"/>
    </row>
    <row r="74" spans="1:10" ht="12.75">
      <c r="A74" s="64"/>
      <c r="B74" s="67" t="s">
        <v>145</v>
      </c>
      <c r="C74" s="67"/>
      <c r="D74" s="12"/>
      <c r="E74" s="12"/>
      <c r="F74" s="12"/>
      <c r="G74" s="12"/>
      <c r="H74" s="12"/>
      <c r="I74" s="12"/>
      <c r="J74" s="12"/>
    </row>
    <row r="75" spans="1:10" ht="12.75">
      <c r="A75" s="64"/>
      <c r="B75" s="67"/>
      <c r="C75" s="67"/>
      <c r="D75" s="12"/>
      <c r="E75" s="12"/>
      <c r="F75" s="12"/>
      <c r="G75" s="12"/>
      <c r="H75" s="12"/>
      <c r="I75" s="12"/>
      <c r="J75" s="12"/>
    </row>
    <row r="76" spans="1:10" ht="12.75">
      <c r="A76" s="65"/>
      <c r="B76" s="63" t="s">
        <v>292</v>
      </c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65"/>
      <c r="B77" s="12" t="s">
        <v>157</v>
      </c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65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64">
        <v>13</v>
      </c>
      <c r="B79" s="66" t="s">
        <v>168</v>
      </c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5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5"/>
      <c r="B81" s="12" t="s">
        <v>231</v>
      </c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65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5"/>
      <c r="B83" s="12"/>
      <c r="C83" s="12"/>
      <c r="D83" s="12"/>
      <c r="E83" s="12"/>
      <c r="F83" s="12"/>
      <c r="G83" s="75" t="s">
        <v>215</v>
      </c>
      <c r="H83" s="70" t="s">
        <v>194</v>
      </c>
      <c r="I83" s="12"/>
      <c r="J83" s="12"/>
    </row>
    <row r="84" spans="1:10" ht="12.75">
      <c r="A84" s="65"/>
      <c r="B84" s="12"/>
      <c r="C84" s="12"/>
      <c r="D84" s="12"/>
      <c r="E84" s="12"/>
      <c r="F84" s="12"/>
      <c r="G84" s="4" t="s">
        <v>5</v>
      </c>
      <c r="H84" s="69" t="s">
        <v>5</v>
      </c>
      <c r="I84" s="12"/>
      <c r="J84" s="12"/>
    </row>
    <row r="85" spans="1:10" ht="12.75">
      <c r="A85" s="65"/>
      <c r="B85" s="12"/>
      <c r="C85" s="12" t="s">
        <v>169</v>
      </c>
      <c r="D85" s="12"/>
      <c r="E85" s="12"/>
      <c r="F85" s="12"/>
      <c r="G85" s="71"/>
      <c r="H85" s="71"/>
      <c r="I85" s="12"/>
      <c r="J85" s="12"/>
    </row>
    <row r="86" spans="1:10" ht="13.5" thickBot="1">
      <c r="A86" s="65"/>
      <c r="B86" s="12"/>
      <c r="C86" s="12" t="s">
        <v>170</v>
      </c>
      <c r="D86" s="12"/>
      <c r="E86" s="12"/>
      <c r="F86" s="12"/>
      <c r="G86" s="85">
        <v>91</v>
      </c>
      <c r="H86" s="85">
        <v>545</v>
      </c>
      <c r="I86" s="12"/>
      <c r="J86" s="12"/>
    </row>
    <row r="87" spans="1:10" ht="13.5" thickTop="1">
      <c r="A87" s="65"/>
      <c r="B87" s="12"/>
      <c r="C87" s="12"/>
      <c r="D87" s="12"/>
      <c r="E87" s="12"/>
      <c r="F87" s="12"/>
      <c r="G87" s="71"/>
      <c r="H87" s="71"/>
      <c r="I87" s="12"/>
      <c r="J87" s="12"/>
    </row>
    <row r="88" spans="1:10" ht="12.75">
      <c r="A88" s="64">
        <v>14</v>
      </c>
      <c r="B88" s="66" t="s">
        <v>43</v>
      </c>
      <c r="C88" s="67"/>
      <c r="D88" s="12"/>
      <c r="E88" s="12"/>
      <c r="F88" s="12"/>
      <c r="G88" s="12"/>
      <c r="H88" s="12"/>
      <c r="I88" s="12"/>
      <c r="J88" s="12"/>
    </row>
    <row r="89" spans="1:10" ht="12.75">
      <c r="A89" s="64"/>
      <c r="B89" s="67"/>
      <c r="C89" s="67"/>
      <c r="D89" s="12"/>
      <c r="E89" s="12"/>
      <c r="F89" s="12"/>
      <c r="G89" s="12"/>
      <c r="H89" s="12"/>
      <c r="I89" s="12"/>
      <c r="J89" s="12"/>
    </row>
    <row r="90" spans="1:10" ht="12.75" customHeight="1">
      <c r="A90" s="64"/>
      <c r="B90" s="93"/>
      <c r="C90" s="94"/>
      <c r="D90" s="95"/>
      <c r="E90" s="141" t="s">
        <v>280</v>
      </c>
      <c r="F90" s="142"/>
      <c r="G90" s="145" t="s">
        <v>235</v>
      </c>
      <c r="H90" s="147" t="s">
        <v>236</v>
      </c>
      <c r="I90" s="148"/>
      <c r="J90" s="145" t="s">
        <v>235</v>
      </c>
    </row>
    <row r="91" spans="1:10" ht="12.75" customHeight="1">
      <c r="A91" s="64"/>
      <c r="B91" s="97"/>
      <c r="C91" s="98"/>
      <c r="D91" s="99"/>
      <c r="E91" s="143"/>
      <c r="F91" s="144"/>
      <c r="G91" s="146"/>
      <c r="H91" s="149"/>
      <c r="I91" s="150"/>
      <c r="J91" s="146"/>
    </row>
    <row r="92" spans="1:10" ht="51">
      <c r="A92" s="64"/>
      <c r="B92" s="97"/>
      <c r="C92" s="98"/>
      <c r="D92" s="99"/>
      <c r="E92" s="100" t="s">
        <v>237</v>
      </c>
      <c r="F92" s="96" t="s">
        <v>238</v>
      </c>
      <c r="G92" s="146"/>
      <c r="H92" s="100" t="s">
        <v>239</v>
      </c>
      <c r="I92" s="96" t="s">
        <v>240</v>
      </c>
      <c r="J92" s="146"/>
    </row>
    <row r="93" spans="1:10" ht="12.75">
      <c r="A93" s="64"/>
      <c r="B93" s="97"/>
      <c r="C93" s="98"/>
      <c r="D93" s="99"/>
      <c r="E93" s="101" t="str">
        <f>+'P&amp;L'!E8</f>
        <v>31/03/2018</v>
      </c>
      <c r="F93" s="101" t="str">
        <f>+'P&amp;L'!G8</f>
        <v>31/03/2017</v>
      </c>
      <c r="G93" s="146"/>
      <c r="H93" s="101" t="str">
        <f>+'P&amp;L'!I8</f>
        <v>31/03/2018</v>
      </c>
      <c r="I93" s="101" t="str">
        <f>+'P&amp;L'!K8</f>
        <v>31/03/2017</v>
      </c>
      <c r="J93" s="146"/>
    </row>
    <row r="94" spans="1:10" ht="12.75">
      <c r="A94" s="64"/>
      <c r="B94" s="97"/>
      <c r="C94" s="98"/>
      <c r="D94" s="99"/>
      <c r="E94" s="101" t="s">
        <v>5</v>
      </c>
      <c r="F94" s="101" t="s">
        <v>5</v>
      </c>
      <c r="G94" s="102" t="s">
        <v>241</v>
      </c>
      <c r="H94" s="101" t="s">
        <v>5</v>
      </c>
      <c r="I94" s="101" t="s">
        <v>5</v>
      </c>
      <c r="J94" s="102" t="s">
        <v>241</v>
      </c>
    </row>
    <row r="95" spans="1:10" ht="12.75">
      <c r="A95" s="64"/>
      <c r="B95" s="103" t="s">
        <v>17</v>
      </c>
      <c r="C95" s="104"/>
      <c r="D95" s="105"/>
      <c r="E95" s="106">
        <f>+'P&amp;L'!E11</f>
        <v>3617</v>
      </c>
      <c r="F95" s="107">
        <f>+'P&amp;L'!G11</f>
        <v>3126</v>
      </c>
      <c r="G95" s="108">
        <f>(E95-F95)/F95</f>
        <v>0.15706973768394114</v>
      </c>
      <c r="H95" s="106">
        <f>+'P&amp;L'!I11</f>
        <v>3617</v>
      </c>
      <c r="I95" s="107">
        <f>+'P&amp;L'!K11</f>
        <v>3126</v>
      </c>
      <c r="J95" s="109">
        <f>(H95-I95)/I95</f>
        <v>0.15706973768394114</v>
      </c>
    </row>
    <row r="96" spans="1:10" ht="12.75">
      <c r="A96" s="64"/>
      <c r="B96" s="97" t="s">
        <v>242</v>
      </c>
      <c r="C96" s="98"/>
      <c r="D96" s="99"/>
      <c r="E96" s="110"/>
      <c r="F96" s="111"/>
      <c r="G96" s="112"/>
      <c r="H96" s="110"/>
      <c r="I96" s="111"/>
      <c r="J96" s="113"/>
    </row>
    <row r="97" spans="1:10" ht="12.75">
      <c r="A97" s="64"/>
      <c r="B97" s="97" t="s">
        <v>243</v>
      </c>
      <c r="C97" s="98"/>
      <c r="D97" s="99"/>
      <c r="E97" s="110">
        <f>+'P&amp;L'!E17</f>
        <v>-335</v>
      </c>
      <c r="F97" s="111">
        <f>+'P&amp;L'!G17</f>
        <v>215</v>
      </c>
      <c r="G97" s="112">
        <f>(E97-F97)/F97</f>
        <v>-2.558139534883721</v>
      </c>
      <c r="H97" s="110">
        <f>+'P&amp;L'!I17</f>
        <v>-335</v>
      </c>
      <c r="I97" s="111">
        <f>+'P&amp;L'!K17</f>
        <v>215</v>
      </c>
      <c r="J97" s="113">
        <f>(H97-I97)/I97</f>
        <v>-2.558139534883721</v>
      </c>
    </row>
    <row r="98" spans="1:10" ht="12.75">
      <c r="A98" s="64"/>
      <c r="B98" s="103" t="s">
        <v>244</v>
      </c>
      <c r="C98" s="104"/>
      <c r="D98" s="105"/>
      <c r="E98" s="106">
        <f>+'P&amp;L'!E23</f>
        <v>-426</v>
      </c>
      <c r="F98" s="107">
        <f>+'P&amp;L'!G23</f>
        <v>102</v>
      </c>
      <c r="G98" s="108">
        <f>(E98-F98)/F98</f>
        <v>-5.176470588235294</v>
      </c>
      <c r="H98" s="106">
        <f>+'P&amp;L'!I23</f>
        <v>-426</v>
      </c>
      <c r="I98" s="107">
        <f>+'P&amp;L'!K23</f>
        <v>102</v>
      </c>
      <c r="J98" s="109">
        <f>(H98-I98)/-I98</f>
        <v>5.176470588235294</v>
      </c>
    </row>
    <row r="99" spans="1:10" ht="12.75">
      <c r="A99" s="64"/>
      <c r="B99" s="103" t="s">
        <v>245</v>
      </c>
      <c r="C99" s="104"/>
      <c r="D99" s="105"/>
      <c r="E99" s="106">
        <f>+'P&amp;L'!E28</f>
        <v>-426</v>
      </c>
      <c r="F99" s="107">
        <f>+'P&amp;L'!G28</f>
        <v>102</v>
      </c>
      <c r="G99" s="108">
        <f>(E99-F99)/F99</f>
        <v>-5.176470588235294</v>
      </c>
      <c r="H99" s="106">
        <f>+'P&amp;L'!I28</f>
        <v>-426</v>
      </c>
      <c r="I99" s="107">
        <f>+'P&amp;L'!K28</f>
        <v>102</v>
      </c>
      <c r="J99" s="109">
        <f>(H99-I99)/-I99</f>
        <v>5.176470588235294</v>
      </c>
    </row>
    <row r="100" spans="1:10" ht="12.75">
      <c r="A100" s="64"/>
      <c r="B100" s="97" t="s">
        <v>246</v>
      </c>
      <c r="C100" s="98"/>
      <c r="D100" s="99"/>
      <c r="E100" s="110"/>
      <c r="F100" s="111"/>
      <c r="G100" s="114"/>
      <c r="H100" s="110"/>
      <c r="I100" s="111"/>
      <c r="J100" s="115"/>
    </row>
    <row r="101" spans="1:10" ht="12.75">
      <c r="A101" s="64"/>
      <c r="B101" s="97" t="s">
        <v>247</v>
      </c>
      <c r="C101" s="98"/>
      <c r="D101" s="99"/>
      <c r="E101" s="110"/>
      <c r="F101" s="111"/>
      <c r="G101" s="113"/>
      <c r="H101" s="110"/>
      <c r="I101" s="111"/>
      <c r="J101" s="115"/>
    </row>
    <row r="102" spans="1:10" ht="12.75">
      <c r="A102" s="64"/>
      <c r="B102" s="116" t="s">
        <v>248</v>
      </c>
      <c r="C102" s="117"/>
      <c r="D102" s="118"/>
      <c r="E102" s="119">
        <f>+'P&amp;L'!E36</f>
        <v>-426</v>
      </c>
      <c r="F102" s="120">
        <f>+'P&amp;L'!G36</f>
        <v>102</v>
      </c>
      <c r="G102" s="121">
        <f>(E102-F102)/F102</f>
        <v>-5.176470588235294</v>
      </c>
      <c r="H102" s="119">
        <f>+'P&amp;L'!I36</f>
        <v>-426</v>
      </c>
      <c r="I102" s="120">
        <f>+'P&amp;L'!K36</f>
        <v>102</v>
      </c>
      <c r="J102" s="121">
        <f>(H102-I102)/-I102</f>
        <v>5.176470588235294</v>
      </c>
    </row>
    <row r="103" spans="1:10" ht="12.75">
      <c r="A103" s="64"/>
      <c r="B103" s="67"/>
      <c r="C103" s="67"/>
      <c r="D103" s="12"/>
      <c r="E103" s="12"/>
      <c r="F103" s="12"/>
      <c r="G103" s="12"/>
      <c r="H103" s="12"/>
      <c r="I103" s="12"/>
      <c r="J103" s="12"/>
    </row>
    <row r="104" spans="1:10" ht="12.75">
      <c r="A104" s="65"/>
      <c r="B104" s="67" t="s">
        <v>293</v>
      </c>
      <c r="C104" s="67"/>
      <c r="D104" s="67"/>
      <c r="E104" s="67"/>
      <c r="F104" s="67"/>
      <c r="G104" s="67"/>
      <c r="H104" s="67"/>
      <c r="I104" s="67"/>
      <c r="J104" s="12"/>
    </row>
    <row r="105" spans="1:10" ht="12.75">
      <c r="A105" s="65"/>
      <c r="B105" s="68" t="s">
        <v>294</v>
      </c>
      <c r="C105" s="67"/>
      <c r="D105" s="67"/>
      <c r="E105" s="67"/>
      <c r="F105" s="67"/>
      <c r="G105" s="67"/>
      <c r="H105" s="67"/>
      <c r="I105" s="67"/>
      <c r="J105" s="12"/>
    </row>
    <row r="106" spans="1:10" ht="12.75">
      <c r="A106" s="65"/>
      <c r="B106" s="68" t="s">
        <v>295</v>
      </c>
      <c r="C106" s="67"/>
      <c r="D106" s="67"/>
      <c r="E106" s="67"/>
      <c r="F106" s="67"/>
      <c r="G106" s="67"/>
      <c r="H106" s="67"/>
      <c r="I106" s="67"/>
      <c r="J106" s="12"/>
    </row>
    <row r="107" spans="1:10" ht="12.75">
      <c r="A107" s="65"/>
      <c r="B107" s="68" t="s">
        <v>296</v>
      </c>
      <c r="C107" s="67"/>
      <c r="D107" s="67"/>
      <c r="E107" s="67"/>
      <c r="F107" s="67"/>
      <c r="G107" s="67"/>
      <c r="H107" s="67"/>
      <c r="I107" s="67"/>
      <c r="J107" s="12"/>
    </row>
    <row r="108" spans="1:10" ht="12.75">
      <c r="A108" s="65"/>
      <c r="B108" s="68"/>
      <c r="C108" s="67"/>
      <c r="D108" s="67"/>
      <c r="E108" s="67"/>
      <c r="F108" s="67"/>
      <c r="G108" s="67"/>
      <c r="H108" s="67"/>
      <c r="I108" s="67"/>
      <c r="J108" s="12"/>
    </row>
    <row r="109" spans="1:10" ht="12.75">
      <c r="A109" s="64">
        <v>15</v>
      </c>
      <c r="B109" s="66" t="s">
        <v>75</v>
      </c>
      <c r="C109" s="67"/>
      <c r="D109" s="12"/>
      <c r="E109" s="12"/>
      <c r="F109" s="12"/>
      <c r="G109" s="12"/>
      <c r="H109" s="12"/>
      <c r="I109" s="12"/>
      <c r="J109" s="12"/>
    </row>
    <row r="110" spans="1:10" ht="12.75">
      <c r="A110" s="64"/>
      <c r="B110" s="67"/>
      <c r="C110" s="67"/>
      <c r="D110" s="12"/>
      <c r="E110" s="12"/>
      <c r="F110" s="12"/>
      <c r="G110" s="12"/>
      <c r="H110" s="12"/>
      <c r="I110" s="12"/>
      <c r="J110" s="12"/>
    </row>
    <row r="111" spans="1:10" ht="12.75">
      <c r="A111" s="64"/>
      <c r="B111" s="93"/>
      <c r="C111" s="94"/>
      <c r="D111" s="95"/>
      <c r="E111" s="95"/>
      <c r="F111" s="95"/>
      <c r="G111" s="95"/>
      <c r="H111" s="145" t="s">
        <v>249</v>
      </c>
      <c r="I111" s="142" t="s">
        <v>250</v>
      </c>
      <c r="J111" s="145" t="s">
        <v>235</v>
      </c>
    </row>
    <row r="112" spans="1:10" ht="12.75">
      <c r="A112" s="64"/>
      <c r="B112" s="97"/>
      <c r="C112" s="98"/>
      <c r="D112" s="99"/>
      <c r="E112" s="99"/>
      <c r="F112" s="99"/>
      <c r="G112" s="99"/>
      <c r="H112" s="146"/>
      <c r="I112" s="151"/>
      <c r="J112" s="146"/>
    </row>
    <row r="113" spans="1:10" ht="12.75">
      <c r="A113" s="64"/>
      <c r="B113" s="97"/>
      <c r="C113" s="98"/>
      <c r="D113" s="99"/>
      <c r="E113" s="99"/>
      <c r="F113" s="99"/>
      <c r="G113" s="99"/>
      <c r="H113" s="146"/>
      <c r="I113" s="151"/>
      <c r="J113" s="146"/>
    </row>
    <row r="114" spans="1:10" ht="12.75">
      <c r="A114" s="64"/>
      <c r="B114" s="97"/>
      <c r="C114" s="98"/>
      <c r="D114" s="99"/>
      <c r="E114" s="99"/>
      <c r="F114" s="99"/>
      <c r="G114" s="99"/>
      <c r="H114" s="122" t="str">
        <f>H93</f>
        <v>31/03/2018</v>
      </c>
      <c r="I114" s="123" t="s">
        <v>216</v>
      </c>
      <c r="J114" s="124" t="s">
        <v>241</v>
      </c>
    </row>
    <row r="115" spans="1:10" ht="12.75">
      <c r="A115" s="64"/>
      <c r="B115" s="103" t="s">
        <v>17</v>
      </c>
      <c r="C115" s="125"/>
      <c r="D115" s="105"/>
      <c r="E115" s="105"/>
      <c r="F115" s="105"/>
      <c r="G115" s="105"/>
      <c r="H115" s="107">
        <f>E95</f>
        <v>3617</v>
      </c>
      <c r="I115" s="126">
        <v>3179</v>
      </c>
      <c r="J115" s="109">
        <f>(H115-I115)/I115</f>
        <v>0.13777917584145957</v>
      </c>
    </row>
    <row r="116" spans="1:10" ht="12.75">
      <c r="A116" s="64"/>
      <c r="B116" s="97" t="s">
        <v>319</v>
      </c>
      <c r="C116" s="55"/>
      <c r="D116" s="99"/>
      <c r="E116" s="99"/>
      <c r="F116" s="99"/>
      <c r="G116" s="99"/>
      <c r="H116" s="111">
        <f>E97</f>
        <v>-335</v>
      </c>
      <c r="I116" s="73">
        <v>-1834</v>
      </c>
      <c r="J116" s="109">
        <f>(H116-I116)/I116</f>
        <v>-0.8173391494002181</v>
      </c>
    </row>
    <row r="117" spans="1:10" ht="12.75">
      <c r="A117" s="64"/>
      <c r="B117" s="103" t="s">
        <v>320</v>
      </c>
      <c r="C117" s="125"/>
      <c r="D117" s="105"/>
      <c r="E117" s="105"/>
      <c r="F117" s="105"/>
      <c r="G117" s="105"/>
      <c r="H117" s="107">
        <f>E98</f>
        <v>-426</v>
      </c>
      <c r="I117" s="126">
        <v>-1951</v>
      </c>
      <c r="J117" s="109">
        <f>(H117-I117)/I117</f>
        <v>-0.7816504356740134</v>
      </c>
    </row>
    <row r="118" spans="1:10" ht="12.75">
      <c r="A118" s="64"/>
      <c r="B118" s="97" t="s">
        <v>321</v>
      </c>
      <c r="C118" s="55"/>
      <c r="D118" s="99"/>
      <c r="E118" s="99"/>
      <c r="F118" s="99"/>
      <c r="G118" s="99"/>
      <c r="H118" s="111">
        <f>E99</f>
        <v>-426</v>
      </c>
      <c r="I118" s="73">
        <v>-1279</v>
      </c>
      <c r="J118" s="109">
        <f>(H118-I118)/I118</f>
        <v>-0.6669272869429241</v>
      </c>
    </row>
    <row r="119" spans="1:10" ht="12.75">
      <c r="A119" s="64"/>
      <c r="B119" s="103" t="s">
        <v>322</v>
      </c>
      <c r="C119" s="125"/>
      <c r="D119" s="105"/>
      <c r="E119" s="105"/>
      <c r="F119" s="105"/>
      <c r="G119" s="105"/>
      <c r="H119" s="107">
        <f>E102</f>
        <v>-426</v>
      </c>
      <c r="I119" s="126">
        <v>-1275</v>
      </c>
      <c r="J119" s="109">
        <f>(H119-I119)/I119</f>
        <v>-0.6658823529411765</v>
      </c>
    </row>
    <row r="120" spans="1:10" ht="12.75">
      <c r="A120" s="64"/>
      <c r="B120" s="67"/>
      <c r="C120" s="67"/>
      <c r="D120" s="12"/>
      <c r="E120" s="12"/>
      <c r="F120" s="12"/>
      <c r="G120" s="12"/>
      <c r="H120" s="12"/>
      <c r="I120" s="12"/>
      <c r="J120" s="12"/>
    </row>
    <row r="121" spans="1:10" ht="12.75">
      <c r="A121" s="62"/>
      <c r="B121" s="127" t="s">
        <v>297</v>
      </c>
      <c r="C121" s="127"/>
      <c r="D121" s="127"/>
      <c r="E121" s="127"/>
      <c r="F121" s="127"/>
      <c r="G121" s="127"/>
      <c r="H121" s="127"/>
      <c r="I121" s="127"/>
      <c r="J121" s="127"/>
    </row>
    <row r="122" spans="1:10" ht="12.75">
      <c r="A122" s="62"/>
      <c r="B122" s="128" t="s">
        <v>302</v>
      </c>
      <c r="C122" s="128"/>
      <c r="D122" s="128"/>
      <c r="E122" s="128"/>
      <c r="F122" s="128"/>
      <c r="G122" s="128"/>
      <c r="H122" s="128"/>
      <c r="I122" s="128"/>
      <c r="J122" s="128"/>
    </row>
    <row r="123" spans="1:10" ht="12.75">
      <c r="A123" s="62"/>
      <c r="B123" s="128" t="s">
        <v>303</v>
      </c>
      <c r="C123" s="128"/>
      <c r="D123" s="128"/>
      <c r="E123" s="128"/>
      <c r="F123" s="128"/>
      <c r="G123" s="128"/>
      <c r="H123" s="128"/>
      <c r="I123" s="128"/>
      <c r="J123" s="128"/>
    </row>
    <row r="124" spans="1:10" ht="12.75">
      <c r="A124" s="62"/>
      <c r="B124" s="67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64">
        <v>16</v>
      </c>
      <c r="B125" s="9" t="s">
        <v>103</v>
      </c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2"/>
      <c r="B126" s="63" t="s">
        <v>158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2"/>
      <c r="B127" s="63" t="s">
        <v>159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2"/>
      <c r="B128" s="63" t="s">
        <v>232</v>
      </c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2"/>
      <c r="B129" s="63" t="s">
        <v>160</v>
      </c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62"/>
      <c r="B130" s="63" t="s">
        <v>161</v>
      </c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62"/>
      <c r="B131" s="63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61">
        <v>17</v>
      </c>
      <c r="B132" s="9" t="s">
        <v>44</v>
      </c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62"/>
      <c r="B133" s="63" t="s">
        <v>45</v>
      </c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62"/>
      <c r="B134" s="63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61">
        <v>18</v>
      </c>
      <c r="B135" s="9" t="s">
        <v>22</v>
      </c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62"/>
      <c r="B136" s="63" t="s">
        <v>46</v>
      </c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62"/>
      <c r="B137" s="63"/>
      <c r="C137" s="12"/>
      <c r="D137" s="12"/>
      <c r="E137" s="12"/>
      <c r="F137" s="12"/>
      <c r="G137" s="69" t="s">
        <v>47</v>
      </c>
      <c r="H137" s="69" t="s">
        <v>48</v>
      </c>
      <c r="I137" s="12"/>
      <c r="J137" s="12"/>
    </row>
    <row r="138" spans="1:10" ht="12.75">
      <c r="A138" s="62"/>
      <c r="B138" s="63"/>
      <c r="C138" s="12"/>
      <c r="D138" s="12"/>
      <c r="E138" s="12"/>
      <c r="F138" s="12"/>
      <c r="G138" s="69" t="s">
        <v>13</v>
      </c>
      <c r="H138" s="69" t="s">
        <v>49</v>
      </c>
      <c r="I138" s="12"/>
      <c r="J138" s="12"/>
    </row>
    <row r="139" spans="1:10" ht="12.75">
      <c r="A139" s="62"/>
      <c r="B139" s="12" t="s">
        <v>11</v>
      </c>
      <c r="C139" s="12"/>
      <c r="D139" s="12"/>
      <c r="E139" s="12"/>
      <c r="F139" s="12"/>
      <c r="G139" s="70" t="s">
        <v>215</v>
      </c>
      <c r="H139" s="70" t="str">
        <f>+G139</f>
        <v>31/03/2018</v>
      </c>
      <c r="I139" s="12"/>
      <c r="J139" s="12"/>
    </row>
    <row r="140" spans="1:10" ht="12.75">
      <c r="A140" s="62"/>
      <c r="B140" s="12" t="s">
        <v>11</v>
      </c>
      <c r="C140" s="12"/>
      <c r="D140" s="12"/>
      <c r="E140" s="12"/>
      <c r="F140" s="12"/>
      <c r="G140" s="69" t="s">
        <v>5</v>
      </c>
      <c r="H140" s="69" t="s">
        <v>5</v>
      </c>
      <c r="I140" s="12"/>
      <c r="J140" s="12"/>
    </row>
    <row r="141" spans="1:10" ht="12.75">
      <c r="A141" s="62"/>
      <c r="B141" s="12"/>
      <c r="C141" s="6" t="s">
        <v>50</v>
      </c>
      <c r="D141" s="12"/>
      <c r="E141" s="12"/>
      <c r="F141" s="12"/>
      <c r="G141" s="129">
        <v>0</v>
      </c>
      <c r="H141" s="129">
        <v>0</v>
      </c>
      <c r="I141" s="12"/>
      <c r="J141" s="12"/>
    </row>
    <row r="142" spans="1:10" ht="12.75">
      <c r="A142" s="62"/>
      <c r="B142" s="12"/>
      <c r="C142" s="6" t="s">
        <v>251</v>
      </c>
      <c r="D142" s="12"/>
      <c r="E142" s="12"/>
      <c r="F142" s="12"/>
      <c r="G142" s="129">
        <v>0</v>
      </c>
      <c r="H142" s="129">
        <v>0</v>
      </c>
      <c r="I142" s="12"/>
      <c r="J142" s="12"/>
    </row>
    <row r="143" spans="1:10" ht="12.75">
      <c r="A143" s="62"/>
      <c r="B143" s="12"/>
      <c r="C143" s="6" t="s">
        <v>51</v>
      </c>
      <c r="D143" s="12"/>
      <c r="E143" s="12"/>
      <c r="F143" s="12"/>
      <c r="G143" s="129">
        <f>+H143-0</f>
        <v>0</v>
      </c>
      <c r="H143" s="129">
        <v>0</v>
      </c>
      <c r="I143" s="12"/>
      <c r="J143" s="12"/>
    </row>
    <row r="144" spans="1:10" ht="12.75">
      <c r="A144" s="62"/>
      <c r="B144" s="12"/>
      <c r="C144" s="12"/>
      <c r="D144" s="12"/>
      <c r="E144" s="12"/>
      <c r="F144" s="12"/>
      <c r="G144" s="130">
        <f>SUM(G141:G143)</f>
        <v>0</v>
      </c>
      <c r="H144" s="130">
        <f>SUM(H141:H143)</f>
        <v>0</v>
      </c>
      <c r="I144" s="12"/>
      <c r="J144" s="12"/>
    </row>
    <row r="145" spans="1:10" ht="12.75">
      <c r="A145" s="6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64">
        <v>19</v>
      </c>
      <c r="B146" s="9" t="s">
        <v>52</v>
      </c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64"/>
      <c r="B147" s="12" t="s">
        <v>205</v>
      </c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64"/>
      <c r="B148" s="12" t="s">
        <v>206</v>
      </c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64"/>
      <c r="B149" s="12" t="s">
        <v>213</v>
      </c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64"/>
      <c r="B150" s="12" t="s">
        <v>207</v>
      </c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64"/>
      <c r="B151" s="12" t="s">
        <v>208</v>
      </c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64"/>
      <c r="B152" s="12" t="s">
        <v>252</v>
      </c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64"/>
      <c r="B153" s="12" t="s">
        <v>253</v>
      </c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64"/>
      <c r="B154" s="12" t="s">
        <v>254</v>
      </c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64"/>
      <c r="B155" s="12" t="s">
        <v>298</v>
      </c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64"/>
      <c r="B156" s="12" t="s">
        <v>299</v>
      </c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64"/>
      <c r="B157" s="12" t="s">
        <v>300</v>
      </c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64"/>
      <c r="B158" s="12" t="s">
        <v>301</v>
      </c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64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64"/>
      <c r="B160" s="12" t="s">
        <v>162</v>
      </c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64"/>
      <c r="B161" s="12" t="s">
        <v>163</v>
      </c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64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1" ht="14.25">
      <c r="A163" s="64">
        <v>20</v>
      </c>
      <c r="B163" s="66" t="s">
        <v>54</v>
      </c>
      <c r="C163" s="12"/>
      <c r="D163" s="12"/>
      <c r="E163" s="12"/>
      <c r="F163" s="12"/>
      <c r="G163" s="12"/>
      <c r="H163" s="12"/>
      <c r="I163" s="12"/>
      <c r="J163" s="12"/>
      <c r="K163" s="2"/>
    </row>
    <row r="164" spans="1:11" ht="14.25">
      <c r="A164" s="62"/>
      <c r="B164" s="12" t="s">
        <v>255</v>
      </c>
      <c r="C164" s="12"/>
      <c r="D164" s="12"/>
      <c r="E164" s="12"/>
      <c r="F164" s="12"/>
      <c r="G164" s="12"/>
      <c r="H164" s="12"/>
      <c r="I164" s="12"/>
      <c r="J164" s="12"/>
      <c r="K164" s="2"/>
    </row>
    <row r="165" spans="1:11" ht="14.25">
      <c r="A165" s="62"/>
      <c r="B165" s="12"/>
      <c r="C165" s="12"/>
      <c r="D165" s="12"/>
      <c r="E165" s="12"/>
      <c r="F165" s="12"/>
      <c r="G165" s="12"/>
      <c r="H165" s="76" t="str">
        <f>+'P&amp;L'!I8</f>
        <v>31/03/2018</v>
      </c>
      <c r="I165" s="77" t="str">
        <f>+'P&amp;L'!K8</f>
        <v>31/03/2017</v>
      </c>
      <c r="J165" s="12"/>
      <c r="K165" s="2"/>
    </row>
    <row r="166" spans="1:11" ht="14.25">
      <c r="A166" s="62"/>
      <c r="B166" s="12"/>
      <c r="C166" s="12"/>
      <c r="D166" s="12"/>
      <c r="E166" s="12"/>
      <c r="F166" s="12"/>
      <c r="G166" s="12"/>
      <c r="H166" s="4" t="s">
        <v>5</v>
      </c>
      <c r="I166" s="69" t="s">
        <v>5</v>
      </c>
      <c r="J166" s="12"/>
      <c r="K166" s="2"/>
    </row>
    <row r="167" spans="1:11" ht="14.25">
      <c r="A167" s="62"/>
      <c r="B167" s="12"/>
      <c r="C167" s="12" t="s">
        <v>100</v>
      </c>
      <c r="D167" s="12"/>
      <c r="E167" s="12"/>
      <c r="F167" s="12"/>
      <c r="G167" s="12"/>
      <c r="H167" s="74"/>
      <c r="I167" s="131"/>
      <c r="J167" s="12"/>
      <c r="K167" s="2"/>
    </row>
    <row r="168" spans="1:11" ht="14.25">
      <c r="A168" s="62"/>
      <c r="B168" s="12"/>
      <c r="C168" s="12" t="s">
        <v>137</v>
      </c>
      <c r="D168" s="12"/>
      <c r="E168" s="12"/>
      <c r="F168" s="12"/>
      <c r="G168" s="12"/>
      <c r="H168" s="74">
        <f>+'BS'!D44</f>
        <v>2674</v>
      </c>
      <c r="I168" s="131">
        <v>3924</v>
      </c>
      <c r="J168" s="12"/>
      <c r="K168" s="2"/>
    </row>
    <row r="169" spans="1:11" ht="14.25">
      <c r="A169" s="62"/>
      <c r="B169" s="12"/>
      <c r="C169" s="12" t="s">
        <v>104</v>
      </c>
      <c r="D169" s="12"/>
      <c r="E169" s="12"/>
      <c r="F169" s="12"/>
      <c r="G169" s="12"/>
      <c r="H169" s="131">
        <f>+'BS'!D45</f>
        <v>0</v>
      </c>
      <c r="I169" s="131">
        <v>24</v>
      </c>
      <c r="J169" s="12"/>
      <c r="K169" s="2"/>
    </row>
    <row r="170" spans="1:11" ht="15" thickBot="1">
      <c r="A170" s="62"/>
      <c r="B170" s="12"/>
      <c r="C170" s="12"/>
      <c r="D170" s="12"/>
      <c r="E170" s="12"/>
      <c r="F170" s="12"/>
      <c r="G170" s="12"/>
      <c r="H170" s="132">
        <f>SUM(H168:H169)</f>
        <v>2674</v>
      </c>
      <c r="I170" s="132">
        <f>SUM(I168:I169)</f>
        <v>3948</v>
      </c>
      <c r="J170" s="12"/>
      <c r="K170" s="2"/>
    </row>
    <row r="171" spans="1:11" ht="15" thickTop="1">
      <c r="A171" s="62"/>
      <c r="B171" s="12"/>
      <c r="C171" s="12" t="s">
        <v>55</v>
      </c>
      <c r="D171" s="12"/>
      <c r="E171" s="12"/>
      <c r="F171" s="12"/>
      <c r="G171" s="12"/>
      <c r="H171" s="133"/>
      <c r="I171" s="134"/>
      <c r="J171" s="12"/>
      <c r="K171" s="2"/>
    </row>
    <row r="172" spans="1:11" ht="14.25">
      <c r="A172" s="62"/>
      <c r="B172" s="12"/>
      <c r="C172" s="12" t="s">
        <v>137</v>
      </c>
      <c r="D172" s="12"/>
      <c r="E172" s="12"/>
      <c r="F172" s="12"/>
      <c r="G172" s="12"/>
      <c r="H172" s="133">
        <f>+'BS'!D52</f>
        <v>1196</v>
      </c>
      <c r="I172" s="134">
        <v>912</v>
      </c>
      <c r="J172" s="12"/>
      <c r="K172" s="2"/>
    </row>
    <row r="173" spans="1:11" ht="14.25">
      <c r="A173" s="62"/>
      <c r="B173" s="12"/>
      <c r="C173" s="12" t="s">
        <v>104</v>
      </c>
      <c r="D173" s="12"/>
      <c r="E173" s="12"/>
      <c r="F173" s="12"/>
      <c r="G173" s="12"/>
      <c r="H173" s="133">
        <f>+'BS'!D54</f>
        <v>25</v>
      </c>
      <c r="I173" s="134">
        <v>21</v>
      </c>
      <c r="J173" s="12"/>
      <c r="K173" s="2"/>
    </row>
    <row r="174" spans="1:11" ht="15" thickBot="1">
      <c r="A174" s="62"/>
      <c r="B174" s="12"/>
      <c r="C174" s="12"/>
      <c r="D174" s="12"/>
      <c r="E174" s="12"/>
      <c r="F174" s="12"/>
      <c r="G174" s="12"/>
      <c r="H174" s="135">
        <f>SUM(H172:H173)</f>
        <v>1221</v>
      </c>
      <c r="I174" s="135">
        <f>SUM(I172:I173)</f>
        <v>933</v>
      </c>
      <c r="J174" s="12"/>
      <c r="K174" s="2"/>
    </row>
    <row r="175" spans="1:11" ht="15" thickTop="1">
      <c r="A175" s="62"/>
      <c r="B175" s="12"/>
      <c r="C175" s="12"/>
      <c r="D175" s="12"/>
      <c r="E175" s="12"/>
      <c r="F175" s="12"/>
      <c r="G175" s="12"/>
      <c r="H175" s="136"/>
      <c r="I175" s="137"/>
      <c r="J175" s="12"/>
      <c r="K175" s="2"/>
    </row>
    <row r="176" spans="1:11" ht="14.25">
      <c r="A176" s="62"/>
      <c r="B176" s="12" t="s">
        <v>105</v>
      </c>
      <c r="C176" s="12"/>
      <c r="D176" s="12"/>
      <c r="E176" s="12"/>
      <c r="F176" s="12"/>
      <c r="G176" s="12"/>
      <c r="H176" s="138"/>
      <c r="I176" s="137"/>
      <c r="J176" s="12"/>
      <c r="K176" s="2"/>
    </row>
    <row r="177" spans="1:11" ht="14.25">
      <c r="A177" s="62"/>
      <c r="B177" s="12"/>
      <c r="C177" s="12"/>
      <c r="D177" s="12"/>
      <c r="E177" s="12"/>
      <c r="F177" s="12"/>
      <c r="G177" s="12"/>
      <c r="H177" s="138"/>
      <c r="I177" s="137"/>
      <c r="J177" s="12"/>
      <c r="K177" s="2"/>
    </row>
    <row r="178" spans="1:11" ht="14.25">
      <c r="A178" s="64">
        <v>21</v>
      </c>
      <c r="B178" s="9" t="s">
        <v>56</v>
      </c>
      <c r="C178" s="12"/>
      <c r="D178" s="12"/>
      <c r="E178" s="12"/>
      <c r="F178" s="12"/>
      <c r="G178" s="12"/>
      <c r="H178" s="12"/>
      <c r="I178" s="12"/>
      <c r="J178" s="12"/>
      <c r="K178" s="2"/>
    </row>
    <row r="179" spans="1:11" ht="14.25">
      <c r="A179" s="62"/>
      <c r="B179" s="12" t="s">
        <v>62</v>
      </c>
      <c r="C179" s="12"/>
      <c r="D179" s="12"/>
      <c r="E179" s="12"/>
      <c r="F179" s="12"/>
      <c r="G179" s="12"/>
      <c r="H179" s="12"/>
      <c r="I179" s="12"/>
      <c r="J179" s="12"/>
      <c r="K179" s="2"/>
    </row>
    <row r="180" spans="1:10" ht="12.75">
      <c r="A180" s="6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1" ht="14.25">
      <c r="A181" s="64">
        <v>22</v>
      </c>
      <c r="B181" s="9" t="s">
        <v>57</v>
      </c>
      <c r="C181" s="12"/>
      <c r="D181" s="12"/>
      <c r="E181" s="12"/>
      <c r="F181" s="12"/>
      <c r="G181" s="12"/>
      <c r="H181" s="12"/>
      <c r="I181" s="12"/>
      <c r="J181" s="12"/>
      <c r="K181" s="2"/>
    </row>
    <row r="182" spans="1:11" ht="14.25">
      <c r="A182" s="62"/>
      <c r="B182" s="12" t="s">
        <v>63</v>
      </c>
      <c r="C182" s="12"/>
      <c r="D182" s="12"/>
      <c r="E182" s="12"/>
      <c r="F182" s="12"/>
      <c r="G182" s="12"/>
      <c r="H182" s="12"/>
      <c r="I182" s="12"/>
      <c r="J182" s="12"/>
      <c r="K182" s="2"/>
    </row>
    <row r="183" spans="1:11" ht="14.25">
      <c r="A183" s="62"/>
      <c r="B183" s="12"/>
      <c r="C183" s="12"/>
      <c r="D183" s="12"/>
      <c r="E183" s="12"/>
      <c r="F183" s="12"/>
      <c r="G183" s="12"/>
      <c r="H183" s="12"/>
      <c r="I183" s="12"/>
      <c r="J183" s="12"/>
      <c r="K183" s="2"/>
    </row>
    <row r="184" spans="1:11" ht="14.25">
      <c r="A184" s="64">
        <v>23</v>
      </c>
      <c r="B184" s="9" t="s">
        <v>256</v>
      </c>
      <c r="C184" s="12"/>
      <c r="D184" s="12"/>
      <c r="E184" s="12"/>
      <c r="F184" s="12"/>
      <c r="G184" s="12"/>
      <c r="H184" s="12"/>
      <c r="I184" s="12"/>
      <c r="J184" s="12"/>
      <c r="K184" s="2"/>
    </row>
    <row r="185" spans="1:11" ht="14.25">
      <c r="A185" s="66" t="s">
        <v>53</v>
      </c>
      <c r="B185" s="9" t="s">
        <v>257</v>
      </c>
      <c r="C185" s="12"/>
      <c r="D185" s="12"/>
      <c r="E185" s="12"/>
      <c r="F185" s="12"/>
      <c r="G185" s="12"/>
      <c r="H185" s="12"/>
      <c r="I185" s="12"/>
      <c r="J185" s="12"/>
      <c r="K185" s="2"/>
    </row>
    <row r="186" spans="1:11" ht="14.25">
      <c r="A186" s="9"/>
      <c r="B186" s="12" t="s">
        <v>258</v>
      </c>
      <c r="C186" s="12"/>
      <c r="D186" s="12"/>
      <c r="E186" s="12"/>
      <c r="F186" s="12"/>
      <c r="G186" s="12"/>
      <c r="H186" s="12"/>
      <c r="I186" s="12"/>
      <c r="J186" s="12"/>
      <c r="K186" s="2"/>
    </row>
    <row r="187" spans="1:11" ht="14.25">
      <c r="A187" s="9"/>
      <c r="B187" s="12" t="s">
        <v>174</v>
      </c>
      <c r="C187" s="12"/>
      <c r="D187" s="12"/>
      <c r="E187" s="12"/>
      <c r="F187" s="12"/>
      <c r="G187" s="12"/>
      <c r="H187" s="12"/>
      <c r="I187" s="12"/>
      <c r="J187" s="12"/>
      <c r="K187" s="2"/>
    </row>
    <row r="188" spans="1:11" ht="14.25">
      <c r="A188" s="9"/>
      <c r="B188" s="12"/>
      <c r="C188" s="12"/>
      <c r="D188" s="12"/>
      <c r="E188" s="12"/>
      <c r="F188" s="12"/>
      <c r="G188" s="12"/>
      <c r="H188" s="12"/>
      <c r="I188" s="12"/>
      <c r="J188" s="12"/>
      <c r="K188" s="2"/>
    </row>
    <row r="189" spans="1:11" ht="15" customHeight="1">
      <c r="A189" s="9"/>
      <c r="B189" s="12"/>
      <c r="C189" s="12"/>
      <c r="D189" s="12"/>
      <c r="E189" s="12"/>
      <c r="G189" s="4" t="s">
        <v>12</v>
      </c>
      <c r="H189" s="69" t="s">
        <v>14</v>
      </c>
      <c r="I189" s="4" t="s">
        <v>15</v>
      </c>
      <c r="J189" s="69" t="s">
        <v>14</v>
      </c>
      <c r="K189" s="2"/>
    </row>
    <row r="190" spans="1:11" ht="15" customHeight="1">
      <c r="A190" s="9"/>
      <c r="B190" s="12"/>
      <c r="C190" s="12"/>
      <c r="D190" s="12"/>
      <c r="E190" s="12"/>
      <c r="G190" s="4" t="s">
        <v>13</v>
      </c>
      <c r="H190" s="69" t="s">
        <v>13</v>
      </c>
      <c r="I190" s="4" t="s">
        <v>16</v>
      </c>
      <c r="J190" s="69" t="s">
        <v>16</v>
      </c>
      <c r="K190" s="2"/>
    </row>
    <row r="191" spans="1:11" ht="14.25">
      <c r="A191" s="9"/>
      <c r="B191" s="12"/>
      <c r="C191" s="12"/>
      <c r="D191" s="12"/>
      <c r="E191" s="12"/>
      <c r="G191" s="75" t="str">
        <f>+'P&amp;L'!E8</f>
        <v>31/03/2018</v>
      </c>
      <c r="H191" s="70" t="str">
        <f>+'P&amp;L'!G8</f>
        <v>31/03/2017</v>
      </c>
      <c r="I191" s="76" t="str">
        <f>+'P&amp;L'!I8</f>
        <v>31/03/2018</v>
      </c>
      <c r="J191" s="77" t="str">
        <f>+'P&amp;L'!K8</f>
        <v>31/03/2017</v>
      </c>
      <c r="K191" s="2"/>
    </row>
    <row r="192" spans="1:11" ht="9.75" customHeight="1">
      <c r="A192" s="9"/>
      <c r="B192" s="12"/>
      <c r="C192" s="12"/>
      <c r="D192" s="12"/>
      <c r="E192" s="12"/>
      <c r="G192" s="12"/>
      <c r="H192" s="12"/>
      <c r="I192" s="12"/>
      <c r="J192" s="12"/>
      <c r="K192" s="2"/>
    </row>
    <row r="193" spans="1:11" ht="14.25">
      <c r="A193" s="9"/>
      <c r="B193" s="12" t="s">
        <v>259</v>
      </c>
      <c r="C193" s="12"/>
      <c r="D193" s="12"/>
      <c r="E193" s="12"/>
      <c r="G193" s="71">
        <f>'P&amp;L'!E36</f>
        <v>-426</v>
      </c>
      <c r="H193" s="71">
        <f>'P&amp;L'!G36</f>
        <v>102</v>
      </c>
      <c r="I193" s="71">
        <f>'P&amp;L'!I36</f>
        <v>-426</v>
      </c>
      <c r="J193" s="71">
        <f>'P&amp;L'!K36</f>
        <v>102</v>
      </c>
      <c r="K193" s="2"/>
    </row>
    <row r="194" spans="1:11" ht="9.75" customHeight="1">
      <c r="A194" s="9"/>
      <c r="B194" s="12"/>
      <c r="C194" s="12"/>
      <c r="D194" s="12"/>
      <c r="E194" s="12"/>
      <c r="G194" s="71"/>
      <c r="H194" s="71"/>
      <c r="I194" s="71"/>
      <c r="J194" s="71"/>
      <c r="K194" s="2"/>
    </row>
    <row r="195" spans="1:11" ht="14.25">
      <c r="A195" s="9"/>
      <c r="B195" s="63" t="s">
        <v>164</v>
      </c>
      <c r="C195" s="12"/>
      <c r="D195" s="12"/>
      <c r="E195" s="12"/>
      <c r="G195" s="71">
        <v>132594</v>
      </c>
      <c r="H195" s="71">
        <v>125303</v>
      </c>
      <c r="I195" s="71">
        <v>132594</v>
      </c>
      <c r="J195" s="71">
        <v>125303</v>
      </c>
      <c r="K195" s="2"/>
    </row>
    <row r="196" spans="1:11" ht="14.25">
      <c r="A196" s="9"/>
      <c r="B196" s="63" t="s">
        <v>165</v>
      </c>
      <c r="C196" s="12"/>
      <c r="D196" s="12"/>
      <c r="E196" s="12"/>
      <c r="G196" s="71"/>
      <c r="H196" s="71"/>
      <c r="I196" s="71"/>
      <c r="J196" s="71"/>
      <c r="K196" s="2"/>
    </row>
    <row r="197" spans="1:11" ht="9.75" customHeight="1">
      <c r="A197" s="9"/>
      <c r="B197" s="12"/>
      <c r="C197" s="12"/>
      <c r="D197" s="12"/>
      <c r="E197" s="12"/>
      <c r="G197" s="71"/>
      <c r="H197" s="71"/>
      <c r="I197" s="71"/>
      <c r="J197" s="71"/>
      <c r="K197" s="2"/>
    </row>
    <row r="198" spans="1:11" ht="14.25">
      <c r="A198" s="9"/>
      <c r="B198" s="12" t="s">
        <v>260</v>
      </c>
      <c r="C198" s="12"/>
      <c r="D198" s="12"/>
      <c r="E198" s="12"/>
      <c r="G198" s="78">
        <f>+G193/G195*100</f>
        <v>-0.32128150595049554</v>
      </c>
      <c r="H198" s="78">
        <f>+H193/H195*100</f>
        <v>0.08140267990391292</v>
      </c>
      <c r="I198" s="78">
        <f>+I193/I195*100</f>
        <v>-0.32128150595049554</v>
      </c>
      <c r="J198" s="78">
        <f>+J193/J195*100</f>
        <v>0.08140267990391292</v>
      </c>
      <c r="K198" s="2"/>
    </row>
    <row r="199" spans="1:11" ht="14.25">
      <c r="A199" s="9"/>
      <c r="B199" s="12"/>
      <c r="C199" s="12"/>
      <c r="D199" s="12"/>
      <c r="E199" s="12"/>
      <c r="F199" s="12"/>
      <c r="G199" s="12"/>
      <c r="H199" s="12"/>
      <c r="I199" s="12"/>
      <c r="J199" s="12"/>
      <c r="K199" s="2"/>
    </row>
    <row r="200" spans="1:11" ht="14.25">
      <c r="A200" s="66" t="s">
        <v>78</v>
      </c>
      <c r="B200" s="9" t="s">
        <v>261</v>
      </c>
      <c r="C200" s="12"/>
      <c r="D200" s="12"/>
      <c r="E200" s="12"/>
      <c r="F200" s="12"/>
      <c r="G200" s="12"/>
      <c r="H200" s="12"/>
      <c r="I200" s="12"/>
      <c r="J200" s="12"/>
      <c r="K200" s="2"/>
    </row>
    <row r="201" spans="1:11" ht="14.25">
      <c r="A201" s="66"/>
      <c r="B201" s="12" t="s">
        <v>190</v>
      </c>
      <c r="C201" s="12"/>
      <c r="D201" s="12"/>
      <c r="E201" s="12"/>
      <c r="F201" s="12"/>
      <c r="G201" s="12"/>
      <c r="H201" s="12"/>
      <c r="I201" s="12"/>
      <c r="J201" s="12"/>
      <c r="K201" s="2"/>
    </row>
    <row r="202" spans="1:11" ht="14.25">
      <c r="A202" s="66"/>
      <c r="B202" s="12" t="s">
        <v>191</v>
      </c>
      <c r="C202" s="12"/>
      <c r="D202" s="12"/>
      <c r="E202" s="12"/>
      <c r="F202" s="12"/>
      <c r="G202" s="12"/>
      <c r="H202" s="12"/>
      <c r="I202" s="12"/>
      <c r="J202" s="12"/>
      <c r="K202" s="2"/>
    </row>
    <row r="203" spans="1:11" ht="14.25">
      <c r="A203" s="66"/>
      <c r="B203" s="79"/>
      <c r="C203" s="12"/>
      <c r="D203" s="12"/>
      <c r="E203" s="12"/>
      <c r="F203" s="12"/>
      <c r="G203" s="12"/>
      <c r="H203" s="12"/>
      <c r="I203" s="12"/>
      <c r="J203" s="12"/>
      <c r="K203" s="2"/>
    </row>
    <row r="204" spans="1:11" ht="14.25">
      <c r="A204" s="66"/>
      <c r="B204" s="12"/>
      <c r="C204" s="12"/>
      <c r="D204" s="12"/>
      <c r="E204" s="12"/>
      <c r="G204" s="4"/>
      <c r="H204" s="69" t="s">
        <v>14</v>
      </c>
      <c r="I204" s="4"/>
      <c r="J204" s="69" t="s">
        <v>14</v>
      </c>
      <c r="K204" s="2"/>
    </row>
    <row r="205" spans="1:11" ht="14.25">
      <c r="A205" s="66"/>
      <c r="B205" s="12"/>
      <c r="C205" s="12"/>
      <c r="D205" s="12"/>
      <c r="E205" s="12"/>
      <c r="G205" s="4"/>
      <c r="H205" s="69" t="s">
        <v>13</v>
      </c>
      <c r="I205" s="4"/>
      <c r="J205" s="69" t="s">
        <v>16</v>
      </c>
      <c r="K205" s="2"/>
    </row>
    <row r="206" spans="1:11" ht="14.25">
      <c r="A206" s="66"/>
      <c r="B206" s="12"/>
      <c r="C206" s="12"/>
      <c r="D206" s="12"/>
      <c r="E206" s="12"/>
      <c r="G206" s="75"/>
      <c r="H206" s="70" t="str">
        <f>+'P&amp;L'!G8</f>
        <v>31/03/2017</v>
      </c>
      <c r="I206" s="76"/>
      <c r="J206" s="77" t="str">
        <f>'P&amp;L'!G8</f>
        <v>31/03/2017</v>
      </c>
      <c r="K206" s="2"/>
    </row>
    <row r="207" spans="1:11" ht="9.75" customHeight="1">
      <c r="A207" s="66"/>
      <c r="B207" s="12"/>
      <c r="C207" s="12"/>
      <c r="D207" s="12"/>
      <c r="E207" s="12"/>
      <c r="G207" s="12"/>
      <c r="H207" s="12"/>
      <c r="I207" s="12"/>
      <c r="J207" s="12"/>
      <c r="K207" s="2"/>
    </row>
    <row r="208" spans="1:11" ht="14.25">
      <c r="A208" s="66"/>
      <c r="B208" s="12" t="s">
        <v>192</v>
      </c>
      <c r="C208" s="12"/>
      <c r="D208" s="12"/>
      <c r="E208" s="12"/>
      <c r="G208" s="139"/>
      <c r="H208" s="71">
        <f>'P&amp;L'!G36</f>
        <v>102</v>
      </c>
      <c r="I208" s="71"/>
      <c r="J208" s="71">
        <f>'P&amp;L'!K36</f>
        <v>102</v>
      </c>
      <c r="K208" s="2"/>
    </row>
    <row r="209" spans="1:11" ht="9.75" customHeight="1">
      <c r="A209" s="66"/>
      <c r="B209" s="12"/>
      <c r="C209" s="12"/>
      <c r="D209" s="12"/>
      <c r="E209" s="12"/>
      <c r="G209" s="71"/>
      <c r="H209" s="71"/>
      <c r="I209" s="71"/>
      <c r="J209" s="71"/>
      <c r="K209" s="2"/>
    </row>
    <row r="210" spans="1:11" ht="14.25">
      <c r="A210" s="66"/>
      <c r="B210" s="63" t="s">
        <v>262</v>
      </c>
      <c r="C210" s="12"/>
      <c r="D210" s="12"/>
      <c r="E210" s="12"/>
      <c r="G210" s="71"/>
      <c r="H210" s="71">
        <f>+H195</f>
        <v>125303</v>
      </c>
      <c r="I210" s="71"/>
      <c r="J210" s="71">
        <f>+J195</f>
        <v>125303</v>
      </c>
      <c r="K210" s="2"/>
    </row>
    <row r="211" spans="1:11" ht="14.25">
      <c r="A211" s="66"/>
      <c r="B211" s="63"/>
      <c r="C211" s="63" t="s">
        <v>263</v>
      </c>
      <c r="D211" s="12"/>
      <c r="E211" s="12"/>
      <c r="G211" s="71"/>
      <c r="H211" s="71"/>
      <c r="I211" s="71"/>
      <c r="J211" s="71"/>
      <c r="K211" s="2"/>
    </row>
    <row r="212" spans="1:11" ht="9.75" customHeight="1">
      <c r="A212" s="66"/>
      <c r="B212" s="63"/>
      <c r="C212" s="12"/>
      <c r="D212" s="12"/>
      <c r="E212" s="12"/>
      <c r="G212" s="71"/>
      <c r="H212" s="71"/>
      <c r="I212" s="71"/>
      <c r="J212" s="71"/>
      <c r="K212" s="2"/>
    </row>
    <row r="213" spans="1:11" ht="14.25">
      <c r="A213" s="66"/>
      <c r="B213" s="63" t="s">
        <v>264</v>
      </c>
      <c r="C213" s="12"/>
      <c r="D213" s="12"/>
      <c r="E213" s="12"/>
      <c r="G213" s="71"/>
      <c r="H213" s="71">
        <v>9291</v>
      </c>
      <c r="I213" s="71"/>
      <c r="J213" s="71">
        <v>9291</v>
      </c>
      <c r="K213" s="2"/>
    </row>
    <row r="214" spans="1:11" ht="14.25">
      <c r="A214" s="66"/>
      <c r="B214" s="63"/>
      <c r="C214" s="63" t="s">
        <v>265</v>
      </c>
      <c r="D214" s="12"/>
      <c r="E214" s="12"/>
      <c r="I214" s="71"/>
      <c r="J214" s="71"/>
      <c r="K214" s="2"/>
    </row>
    <row r="215" spans="1:11" ht="9.75" customHeight="1">
      <c r="A215" s="66"/>
      <c r="B215" s="63"/>
      <c r="C215" s="12"/>
      <c r="D215" s="12"/>
      <c r="E215" s="12"/>
      <c r="I215" s="71"/>
      <c r="J215" s="71"/>
      <c r="K215" s="2"/>
    </row>
    <row r="216" spans="1:11" ht="15" thickBot="1">
      <c r="A216" s="66"/>
      <c r="B216" s="63" t="s">
        <v>266</v>
      </c>
      <c r="C216" s="12"/>
      <c r="D216" s="12"/>
      <c r="E216" s="12"/>
      <c r="G216" s="73"/>
      <c r="H216" s="72">
        <f>SUM(H210:H214)</f>
        <v>134594</v>
      </c>
      <c r="I216" s="73"/>
      <c r="J216" s="72">
        <f>SUM(J210:J214)</f>
        <v>134594</v>
      </c>
      <c r="K216" s="2"/>
    </row>
    <row r="217" spans="1:11" ht="15" thickTop="1">
      <c r="A217" s="66"/>
      <c r="B217" s="63"/>
      <c r="C217" s="63" t="s">
        <v>267</v>
      </c>
      <c r="D217" s="12"/>
      <c r="E217" s="12"/>
      <c r="I217" s="73"/>
      <c r="J217" s="73"/>
      <c r="K217" s="2"/>
    </row>
    <row r="218" spans="1:11" ht="9.75" customHeight="1">
      <c r="A218" s="66"/>
      <c r="B218" s="12"/>
      <c r="C218" s="12"/>
      <c r="D218" s="12"/>
      <c r="E218" s="12"/>
      <c r="I218" s="71"/>
      <c r="J218" s="71"/>
      <c r="K218" s="2"/>
    </row>
    <row r="219" spans="1:11" ht="14.25">
      <c r="A219" s="66"/>
      <c r="B219" s="12" t="s">
        <v>193</v>
      </c>
      <c r="C219" s="12"/>
      <c r="D219" s="12"/>
      <c r="E219" s="12"/>
      <c r="G219" s="78"/>
      <c r="H219" s="78">
        <f>+H208/H216*100</f>
        <v>0.07578346731652227</v>
      </c>
      <c r="I219" s="78"/>
      <c r="J219" s="78">
        <f>+J208/J216*100</f>
        <v>0.07578346731652227</v>
      </c>
      <c r="K219" s="2"/>
    </row>
    <row r="220" spans="1:11" ht="14.25">
      <c r="A220" s="66"/>
      <c r="B220" s="12"/>
      <c r="C220" s="12"/>
      <c r="D220" s="12"/>
      <c r="E220" s="12"/>
      <c r="G220" s="78"/>
      <c r="H220" s="78"/>
      <c r="I220" s="78"/>
      <c r="J220" s="78"/>
      <c r="K220" s="2"/>
    </row>
    <row r="221" spans="1:11" ht="14.25">
      <c r="A221" s="66"/>
      <c r="B221" s="12" t="s">
        <v>268</v>
      </c>
      <c r="C221" s="12"/>
      <c r="D221" s="12"/>
      <c r="E221" s="12"/>
      <c r="G221" s="78"/>
      <c r="H221" s="78"/>
      <c r="I221" s="78"/>
      <c r="J221" s="78"/>
      <c r="K221" s="2"/>
    </row>
    <row r="222" spans="1:11" ht="14.25">
      <c r="A222" s="66"/>
      <c r="B222" s="12" t="s">
        <v>269</v>
      </c>
      <c r="C222" s="12"/>
      <c r="D222" s="12"/>
      <c r="E222" s="12"/>
      <c r="G222" s="78"/>
      <c r="H222" s="78"/>
      <c r="I222" s="78"/>
      <c r="J222" s="78"/>
      <c r="K222" s="2"/>
    </row>
    <row r="223" spans="1:11" ht="14.25">
      <c r="A223" s="66"/>
      <c r="B223" s="12" t="s">
        <v>270</v>
      </c>
      <c r="C223" s="12"/>
      <c r="D223" s="12"/>
      <c r="E223" s="12"/>
      <c r="G223" s="78"/>
      <c r="H223" s="78"/>
      <c r="I223" s="78"/>
      <c r="J223" s="78"/>
      <c r="K223" s="2"/>
    </row>
    <row r="224" spans="1:11" ht="14.25">
      <c r="A224" s="66"/>
      <c r="B224" s="12"/>
      <c r="C224" s="12"/>
      <c r="D224" s="12"/>
      <c r="E224" s="12"/>
      <c r="F224" s="12"/>
      <c r="G224" s="12"/>
      <c r="I224" s="12"/>
      <c r="J224" s="12"/>
      <c r="K224" s="2"/>
    </row>
    <row r="225" spans="1:11" ht="14.25">
      <c r="A225" s="65">
        <v>24</v>
      </c>
      <c r="B225" s="9" t="s">
        <v>111</v>
      </c>
      <c r="C225" s="12"/>
      <c r="D225" s="12"/>
      <c r="E225" s="12"/>
      <c r="F225" s="12"/>
      <c r="G225" s="12"/>
      <c r="H225" s="12"/>
      <c r="I225" s="12"/>
      <c r="J225" s="12"/>
      <c r="K225" s="2"/>
    </row>
    <row r="226" spans="1:11" ht="14.25">
      <c r="A226" s="66"/>
      <c r="B226" s="12" t="s">
        <v>142</v>
      </c>
      <c r="C226" s="12"/>
      <c r="D226" s="12"/>
      <c r="E226" s="12"/>
      <c r="F226" s="12"/>
      <c r="G226" s="12"/>
      <c r="H226" s="12"/>
      <c r="I226" s="12"/>
      <c r="J226" s="12"/>
      <c r="K226" s="2"/>
    </row>
    <row r="227" spans="1:11" ht="14.25">
      <c r="A227" s="66"/>
      <c r="B227" s="12" t="s">
        <v>143</v>
      </c>
      <c r="C227" s="12"/>
      <c r="D227" s="12"/>
      <c r="E227" s="12"/>
      <c r="F227" s="12"/>
      <c r="G227" s="12"/>
      <c r="H227" s="12"/>
      <c r="I227" s="12"/>
      <c r="J227" s="12"/>
      <c r="K227" s="2"/>
    </row>
    <row r="228" spans="1:11" ht="14.25">
      <c r="A228" s="66"/>
      <c r="B228" s="12"/>
      <c r="C228" s="12"/>
      <c r="D228" s="12"/>
      <c r="E228" s="12"/>
      <c r="F228" s="12"/>
      <c r="G228" s="12"/>
      <c r="H228" s="4" t="s">
        <v>112</v>
      </c>
      <c r="I228" s="69" t="s">
        <v>112</v>
      </c>
      <c r="J228" s="12"/>
      <c r="K228" s="2"/>
    </row>
    <row r="229" spans="1:11" ht="14.25">
      <c r="A229" s="66"/>
      <c r="B229" s="12"/>
      <c r="C229" s="12"/>
      <c r="D229" s="12"/>
      <c r="E229" s="12"/>
      <c r="F229" s="12"/>
      <c r="G229" s="12"/>
      <c r="H229" s="75" t="str">
        <f>+G191</f>
        <v>31/03/2018</v>
      </c>
      <c r="I229" s="80" t="s">
        <v>216</v>
      </c>
      <c r="J229" s="12"/>
      <c r="K229" s="2"/>
    </row>
    <row r="230" spans="1:11" ht="14.25">
      <c r="A230" s="66"/>
      <c r="B230" s="12"/>
      <c r="C230" s="12"/>
      <c r="D230" s="12"/>
      <c r="E230" s="12"/>
      <c r="F230" s="12"/>
      <c r="G230" s="12"/>
      <c r="H230" s="4" t="s">
        <v>5</v>
      </c>
      <c r="I230" s="69" t="s">
        <v>5</v>
      </c>
      <c r="J230" s="12"/>
      <c r="K230" s="2"/>
    </row>
    <row r="231" spans="1:11" ht="14.25">
      <c r="A231" s="66"/>
      <c r="B231" s="12"/>
      <c r="C231" s="12" t="s">
        <v>113</v>
      </c>
      <c r="D231" s="12"/>
      <c r="E231" s="12"/>
      <c r="F231" s="12"/>
      <c r="G231" s="12"/>
      <c r="H231" s="71"/>
      <c r="I231" s="71"/>
      <c r="J231" s="12"/>
      <c r="K231" s="2"/>
    </row>
    <row r="232" spans="1:11" ht="14.25">
      <c r="A232" s="66"/>
      <c r="B232" s="12"/>
      <c r="C232" s="12" t="s">
        <v>114</v>
      </c>
      <c r="D232" s="12"/>
      <c r="E232" s="12"/>
      <c r="F232" s="12"/>
      <c r="G232" s="12"/>
      <c r="H232" s="71">
        <f>+H234-H233</f>
        <v>-59878</v>
      </c>
      <c r="I232" s="71">
        <f>+I234-I233</f>
        <v>-59444</v>
      </c>
      <c r="J232" s="12"/>
      <c r="K232" s="2"/>
    </row>
    <row r="233" spans="1:11" ht="14.25">
      <c r="A233" s="66"/>
      <c r="B233" s="12"/>
      <c r="C233" s="12" t="s">
        <v>115</v>
      </c>
      <c r="D233" s="12"/>
      <c r="E233" s="12"/>
      <c r="F233" s="12"/>
      <c r="G233" s="12"/>
      <c r="H233" s="81">
        <v>-1686</v>
      </c>
      <c r="I233" s="81">
        <v>-1686</v>
      </c>
      <c r="J233" s="12"/>
      <c r="K233" s="2"/>
    </row>
    <row r="234" spans="1:11" ht="14.25">
      <c r="A234" s="66"/>
      <c r="B234" s="12"/>
      <c r="C234" s="12"/>
      <c r="D234" s="12"/>
      <c r="E234" s="12"/>
      <c r="F234" s="12"/>
      <c r="G234" s="12"/>
      <c r="H234" s="71">
        <f>+H236-H235</f>
        <v>-61564</v>
      </c>
      <c r="I234" s="71">
        <f>+I236-I235</f>
        <v>-61130</v>
      </c>
      <c r="J234" s="12"/>
      <c r="K234" s="2"/>
    </row>
    <row r="235" spans="1:11" ht="14.25">
      <c r="A235" s="66"/>
      <c r="B235" s="12"/>
      <c r="C235" s="12" t="s">
        <v>118</v>
      </c>
      <c r="D235" s="12"/>
      <c r="E235" s="12"/>
      <c r="F235" s="12"/>
      <c r="G235" s="12"/>
      <c r="H235" s="71">
        <v>40285</v>
      </c>
      <c r="I235" s="71">
        <v>40277</v>
      </c>
      <c r="J235" s="12"/>
      <c r="K235" s="2"/>
    </row>
    <row r="236" spans="1:11" ht="15" thickBot="1">
      <c r="A236" s="66"/>
      <c r="B236" s="12"/>
      <c r="C236" s="12" t="s">
        <v>119</v>
      </c>
      <c r="D236" s="12"/>
      <c r="E236" s="12"/>
      <c r="F236" s="12"/>
      <c r="G236" s="12"/>
      <c r="H236" s="72">
        <f>+'BS'!D36</f>
        <v>-21279</v>
      </c>
      <c r="I236" s="72">
        <f>+'BS'!F36</f>
        <v>-20853</v>
      </c>
      <c r="J236" s="12"/>
      <c r="K236" s="2"/>
    </row>
    <row r="237" spans="1:11" ht="15" thickTop="1">
      <c r="A237" s="66"/>
      <c r="B237" s="12"/>
      <c r="C237" s="12"/>
      <c r="D237" s="12"/>
      <c r="E237" s="12"/>
      <c r="F237" s="12"/>
      <c r="G237" s="12"/>
      <c r="H237" s="73"/>
      <c r="I237" s="73"/>
      <c r="J237" s="12"/>
      <c r="K237" s="2"/>
    </row>
    <row r="238" spans="1:11" ht="14.25">
      <c r="A238" s="65">
        <v>25</v>
      </c>
      <c r="B238" s="9" t="s">
        <v>271</v>
      </c>
      <c r="C238" s="12"/>
      <c r="D238" s="12"/>
      <c r="E238" s="12"/>
      <c r="F238" s="12"/>
      <c r="G238" s="12"/>
      <c r="H238" s="73"/>
      <c r="I238" s="73"/>
      <c r="J238" s="12"/>
      <c r="K238" s="2"/>
    </row>
    <row r="239" spans="1:11" ht="14.25">
      <c r="A239" s="66"/>
      <c r="B239" s="12" t="s">
        <v>272</v>
      </c>
      <c r="C239" s="12"/>
      <c r="D239" s="12"/>
      <c r="E239" s="12"/>
      <c r="F239" s="12"/>
      <c r="G239" s="12"/>
      <c r="H239" s="73"/>
      <c r="I239" s="73"/>
      <c r="J239" s="12"/>
      <c r="K239" s="2"/>
    </row>
    <row r="240" spans="1:11" ht="14.25">
      <c r="A240" s="66"/>
      <c r="B240" s="12"/>
      <c r="C240" s="12"/>
      <c r="D240" s="12"/>
      <c r="E240" s="12"/>
      <c r="F240" s="12"/>
      <c r="G240" s="12"/>
      <c r="H240" s="73"/>
      <c r="I240" s="73"/>
      <c r="J240" s="12"/>
      <c r="K240" s="2"/>
    </row>
    <row r="241" spans="1:11" ht="14.25">
      <c r="A241" s="66"/>
      <c r="B241" s="12"/>
      <c r="C241" s="12"/>
      <c r="D241" s="12"/>
      <c r="E241" s="12"/>
      <c r="G241" s="4" t="s">
        <v>12</v>
      </c>
      <c r="H241" s="69" t="s">
        <v>14</v>
      </c>
      <c r="I241" s="4" t="s">
        <v>15</v>
      </c>
      <c r="J241" s="69" t="s">
        <v>14</v>
      </c>
      <c r="K241" s="2"/>
    </row>
    <row r="242" spans="1:11" ht="14.25">
      <c r="A242" s="66"/>
      <c r="B242" s="12"/>
      <c r="C242" s="12"/>
      <c r="D242" s="12"/>
      <c r="E242" s="12"/>
      <c r="G242" s="4" t="s">
        <v>13</v>
      </c>
      <c r="H242" s="69" t="s">
        <v>13</v>
      </c>
      <c r="I242" s="4" t="s">
        <v>16</v>
      </c>
      <c r="J242" s="69" t="s">
        <v>16</v>
      </c>
      <c r="K242" s="2"/>
    </row>
    <row r="243" spans="1:11" ht="14.25">
      <c r="A243" s="66"/>
      <c r="B243" s="12"/>
      <c r="C243" s="12"/>
      <c r="D243" s="12"/>
      <c r="E243" s="12"/>
      <c r="G243" s="75" t="str">
        <f>+G191</f>
        <v>31/03/2018</v>
      </c>
      <c r="H243" s="70" t="str">
        <f>+H191</f>
        <v>31/03/2017</v>
      </c>
      <c r="I243" s="75" t="str">
        <f>+I191</f>
        <v>31/03/2018</v>
      </c>
      <c r="J243" s="70" t="str">
        <f>+J191</f>
        <v>31/03/2017</v>
      </c>
      <c r="K243" s="2"/>
    </row>
    <row r="244" spans="1:11" ht="14.25">
      <c r="A244" s="66"/>
      <c r="B244" s="12"/>
      <c r="C244" s="12"/>
      <c r="D244" s="12"/>
      <c r="E244" s="12"/>
      <c r="G244" s="4" t="s">
        <v>5</v>
      </c>
      <c r="H244" s="69" t="s">
        <v>5</v>
      </c>
      <c r="I244" s="4" t="s">
        <v>5</v>
      </c>
      <c r="J244" s="69" t="s">
        <v>5</v>
      </c>
      <c r="K244" s="2"/>
    </row>
    <row r="245" spans="1:11" ht="14.25">
      <c r="A245" s="66"/>
      <c r="B245" s="12"/>
      <c r="C245" s="12"/>
      <c r="D245" s="12"/>
      <c r="E245" s="12"/>
      <c r="G245" s="71"/>
      <c r="H245" s="71"/>
      <c r="I245" s="73"/>
      <c r="J245" s="73"/>
      <c r="K245" s="2"/>
    </row>
    <row r="246" spans="1:11" ht="14.25">
      <c r="A246" s="66"/>
      <c r="B246" s="12" t="s">
        <v>121</v>
      </c>
      <c r="C246" s="12"/>
      <c r="D246" s="12"/>
      <c r="E246" s="12"/>
      <c r="G246" s="71">
        <f>+I246-0</f>
        <v>29</v>
      </c>
      <c r="H246" s="71">
        <f>+J246-0</f>
        <v>41</v>
      </c>
      <c r="I246" s="73">
        <v>29</v>
      </c>
      <c r="J246" s="73">
        <v>41</v>
      </c>
      <c r="K246" s="2"/>
    </row>
    <row r="247" spans="1:11" ht="14.25">
      <c r="A247" s="66"/>
      <c r="B247" t="s">
        <v>130</v>
      </c>
      <c r="C247" s="12"/>
      <c r="D247" s="12"/>
      <c r="E247" s="12"/>
      <c r="G247" s="71">
        <f>+I247-0</f>
        <v>0</v>
      </c>
      <c r="H247" s="71">
        <f>+J247-0</f>
        <v>7</v>
      </c>
      <c r="I247" s="73">
        <v>0</v>
      </c>
      <c r="J247" s="73">
        <v>7</v>
      </c>
      <c r="K247" s="2"/>
    </row>
    <row r="248" spans="1:11" ht="14.25">
      <c r="A248" s="66"/>
      <c r="B248" s="12" t="s">
        <v>66</v>
      </c>
      <c r="C248" s="12"/>
      <c r="D248" s="12"/>
      <c r="E248" s="12"/>
      <c r="G248" s="71">
        <f aca="true" t="shared" si="0" ref="G248:H250">+I248+0</f>
        <v>-91</v>
      </c>
      <c r="H248" s="71">
        <f t="shared" si="0"/>
        <v>-113</v>
      </c>
      <c r="I248" s="73">
        <v>-91</v>
      </c>
      <c r="J248" s="73">
        <v>-113</v>
      </c>
      <c r="K248" s="2"/>
    </row>
    <row r="249" spans="1:11" ht="14.25">
      <c r="A249" s="66"/>
      <c r="B249" s="12" t="s">
        <v>102</v>
      </c>
      <c r="C249" s="12"/>
      <c r="D249" s="12"/>
      <c r="E249" s="12"/>
      <c r="G249" s="71">
        <f t="shared" si="0"/>
        <v>-10</v>
      </c>
      <c r="H249" s="71">
        <f t="shared" si="0"/>
        <v>-9</v>
      </c>
      <c r="I249" s="73">
        <v>-10</v>
      </c>
      <c r="J249" s="73">
        <v>-9</v>
      </c>
      <c r="K249" s="2"/>
    </row>
    <row r="250" spans="1:11" ht="14.25">
      <c r="A250" s="66"/>
      <c r="B250" s="12" t="s">
        <v>144</v>
      </c>
      <c r="C250" s="12"/>
      <c r="D250" s="12"/>
      <c r="E250" s="12"/>
      <c r="G250" s="71">
        <f t="shared" si="0"/>
        <v>-343</v>
      </c>
      <c r="H250" s="71">
        <f t="shared" si="0"/>
        <v>-218</v>
      </c>
      <c r="I250" s="73">
        <v>-343</v>
      </c>
      <c r="J250" s="73">
        <v>-218</v>
      </c>
      <c r="K250" s="2"/>
    </row>
    <row r="251" spans="1:11" ht="14.25">
      <c r="A251" s="66"/>
      <c r="B251" s="12"/>
      <c r="C251" s="12"/>
      <c r="D251" s="12"/>
      <c r="E251" s="12"/>
      <c r="F251" s="71"/>
      <c r="G251" s="71"/>
      <c r="H251" s="73"/>
      <c r="I251" s="73"/>
      <c r="J251" s="12"/>
      <c r="K251" s="2"/>
    </row>
    <row r="252" spans="1:11" ht="14.25">
      <c r="A252" s="66"/>
      <c r="B252" s="12" t="s">
        <v>166</v>
      </c>
      <c r="C252" s="12"/>
      <c r="D252" s="12"/>
      <c r="E252" s="12"/>
      <c r="F252" s="12"/>
      <c r="G252" s="12"/>
      <c r="H252" s="71"/>
      <c r="I252" s="71"/>
      <c r="J252" s="12"/>
      <c r="K252" s="2"/>
    </row>
    <row r="253" spans="1:11" ht="14.25">
      <c r="A253" s="66"/>
      <c r="B253" s="12" t="s">
        <v>167</v>
      </c>
      <c r="C253" s="12"/>
      <c r="D253" s="12"/>
      <c r="E253" s="12"/>
      <c r="F253" s="12"/>
      <c r="G253" s="12"/>
      <c r="H253" s="71"/>
      <c r="I253" s="71"/>
      <c r="J253" s="12"/>
      <c r="K253" s="2"/>
    </row>
    <row r="254" spans="1:11" ht="14.25">
      <c r="A254" s="66"/>
      <c r="B254" s="12"/>
      <c r="C254" s="12"/>
      <c r="D254" s="12"/>
      <c r="E254" s="12"/>
      <c r="F254" s="12"/>
      <c r="G254" s="12"/>
      <c r="H254" s="71"/>
      <c r="I254" s="71"/>
      <c r="J254" s="12"/>
      <c r="K254" s="2"/>
    </row>
    <row r="255" spans="1:12" ht="14.25">
      <c r="A255" s="66"/>
      <c r="B255" s="12"/>
      <c r="C255" s="12"/>
      <c r="D255" s="12"/>
      <c r="E255" s="12"/>
      <c r="F255" s="12"/>
      <c r="G255" s="12"/>
      <c r="H255" s="73"/>
      <c r="I255" s="12"/>
      <c r="J255" s="73"/>
      <c r="K255" s="20"/>
      <c r="L255" s="24"/>
    </row>
    <row r="256" spans="1:11" ht="14.25">
      <c r="A256" s="66"/>
      <c r="B256" s="12"/>
      <c r="C256" s="12"/>
      <c r="D256" s="12"/>
      <c r="E256" s="12"/>
      <c r="F256" s="12"/>
      <c r="G256" s="12"/>
      <c r="H256" s="71"/>
      <c r="I256" s="71"/>
      <c r="J256" s="12"/>
      <c r="K256" s="2"/>
    </row>
    <row r="257" spans="1:10" ht="12.75">
      <c r="A257" s="9" t="s">
        <v>58</v>
      </c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9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9" t="s">
        <v>323</v>
      </c>
      <c r="B259" s="12"/>
      <c r="C259" s="86"/>
      <c r="D259" s="86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</sheetData>
  <sheetProtection/>
  <mergeCells count="7">
    <mergeCell ref="E90:F91"/>
    <mergeCell ref="G90:G93"/>
    <mergeCell ref="H90:I91"/>
    <mergeCell ref="J90:J93"/>
    <mergeCell ref="H111:H113"/>
    <mergeCell ref="I111:I113"/>
    <mergeCell ref="J111:J113"/>
  </mergeCells>
  <printOptions/>
  <pageMargins left="0.511811023622047" right="0.196850393700787" top="0.78740157480315" bottom="0.511811023622047" header="0.826771653543307" footer="0.31496062992126"/>
  <pageSetup horizontalDpi="600" verticalDpi="600" orientation="portrait" paperSize="9" scale="90" r:id="rId1"/>
  <rowBreaks count="4" manualBreakCount="4">
    <brk id="65" max="255" man="1"/>
    <brk id="124" max="255" man="1"/>
    <brk id="183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2018-05-28T07:44:45Z</cp:lastPrinted>
  <dcterms:created xsi:type="dcterms:W3CDTF">2002-11-14T03:14:11Z</dcterms:created>
  <dcterms:modified xsi:type="dcterms:W3CDTF">2018-05-31T08:29:03Z</dcterms:modified>
  <cp:category/>
  <cp:version/>
  <cp:contentType/>
  <cp:contentStatus/>
</cp:coreProperties>
</file>